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a" sheetId="10" r:id="rId10"/>
    <sheet name="10" sheetId="11" r:id="rId11"/>
  </sheets>
  <definedNames>
    <definedName name="_xlnm.Print_Area" localSheetId="0">'1'!$A$1:$G$106</definedName>
  </definedNames>
  <calcPr fullCalcOnLoad="1"/>
</workbook>
</file>

<file path=xl/sharedStrings.xml><?xml version="1.0" encoding="utf-8"?>
<sst xmlns="http://schemas.openxmlformats.org/spreadsheetml/2006/main" count="1102" uniqueCount="508">
  <si>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</si>
  <si>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</si>
  <si>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</si>
  <si>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</si>
  <si>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</si>
  <si>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</si>
  <si>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</si>
  <si>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</si>
  <si>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</si>
  <si>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</si>
  <si>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</si>
  <si>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</si>
  <si>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</si>
  <si>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</si>
  <si>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</si>
  <si>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</si>
  <si>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</si>
  <si>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</si>
  <si>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</si>
  <si>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</si>
  <si>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</si>
  <si>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</si>
  <si>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</si>
  <si>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</si>
  <si>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</si>
  <si>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</si>
  <si>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</si>
  <si>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</si>
  <si>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</si>
  <si>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</si>
  <si>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</si>
  <si>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</si>
  <si>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</si>
  <si>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</si>
  <si>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</si>
  <si>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</si>
  <si>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</si>
  <si>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</si>
  <si>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</si>
  <si>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</si>
  <si>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</si>
  <si>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</si>
  <si>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</si>
  <si>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</si>
  <si>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</si>
  <si>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</si>
  <si>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</si>
  <si>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</si>
  <si>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instytucji</t>
  </si>
  <si>
    <t>Ochrony Środowiska i Gospodarki Wodnej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</si>
  <si>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</si>
  <si>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</si>
  <si>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</si>
  <si>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</si>
  <si>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</si>
  <si>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</si>
  <si>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</si>
  <si>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</si>
  <si>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</si>
  <si>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</si>
  <si>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</si>
  <si>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</si>
  <si>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</si>
  <si>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</si>
  <si>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2008 r.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</si>
  <si>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</si>
  <si>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</si>
  <si>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</si>
  <si>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</si>
  <si>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</si>
  <si>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</si>
  <si>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</si>
  <si>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</si>
  <si>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</si>
  <si>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</si>
  <si>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</si>
  <si>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z tego:</t>
  </si>
  <si>
    <t>Dotacje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</si>
  <si>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</si>
  <si>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</si>
  <si>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</si>
  <si>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</si>
  <si>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</si>
  <si>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</si>
  <si>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</si>
  <si>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</si>
  <si>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</si>
  <si>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</si>
  <si>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</si>
  <si>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</si>
  <si>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Ogółem</t>
  </si>
  <si>
    <t>§*</t>
  </si>
  <si>
    <t>Wydatki na na obsługę długu</t>
  </si>
  <si>
    <t>Łączne koszty finansowe</t>
  </si>
  <si>
    <t>dochody własne j.s.t.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</si>
  <si>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</si>
  <si>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</si>
  <si>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</si>
  <si>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</si>
  <si>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</si>
  <si>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</si>
  <si>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</si>
  <si>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</si>
  <si>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</si>
  <si>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</si>
  <si>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</si>
  <si>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</si>
  <si>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</si>
  <si>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</si>
  <si>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</si>
  <si>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</si>
  <si>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</si>
  <si>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</si>
  <si>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</si>
  <si>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</si>
  <si>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</si>
  <si>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</si>
  <si>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</si>
  <si>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</si>
  <si>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</si>
  <si>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</si>
  <si>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</si>
  <si>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</si>
  <si>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</si>
  <si>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</si>
  <si>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</si>
  <si>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</si>
  <si>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</si>
  <si>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</si>
  <si>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radę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</si>
  <si>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</si>
  <si>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</si>
  <si>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</si>
  <si>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</si>
  <si>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</si>
  <si>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</si>
  <si>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</si>
  <si>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</si>
  <si>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</si>
  <si>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</si>
  <si>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</si>
  <si>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</si>
  <si>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</si>
  <si>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</si>
  <si>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</si>
  <si>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</si>
  <si>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</si>
  <si>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</si>
  <si>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</si>
  <si>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</si>
  <si>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</si>
  <si>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</si>
  <si>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</si>
  <si>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</si>
  <si>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</si>
  <si>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</si>
  <si>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</si>
  <si>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</si>
  <si>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</si>
  <si>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</si>
  <si>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</si>
  <si>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</si>
  <si>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</si>
  <si>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</si>
  <si>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</si>
  <si>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</si>
  <si>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</si>
  <si>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</si>
  <si>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</si>
  <si>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</si>
  <si>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</si>
  <si>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</si>
  <si>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</si>
  <si>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</si>
  <si>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</si>
  <si>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</si>
  <si>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</si>
  <si>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</si>
  <si>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z tego</t>
  </si>
  <si>
    <t>bieżące</t>
  </si>
  <si>
    <t>majątkowe</t>
  </si>
  <si>
    <t>Plan
2008 r.</t>
  </si>
  <si>
    <t>Plan
na 2008 r.</t>
  </si>
  <si>
    <t>rok budżetowy 2008 (8+9+10+11)</t>
  </si>
  <si>
    <t>w 2008 r. - przychody i rozchody budżetu</t>
  </si>
  <si>
    <t>wykonanie 2007*</t>
  </si>
  <si>
    <t>Rozliczenie z budżetem z tytułu wpłat nadwyżek środków za 2007 r.</t>
  </si>
  <si>
    <t>Plan na 2008 r.</t>
  </si>
  <si>
    <t>31.12.2007 r.</t>
  </si>
  <si>
    <t>Przewidywane wykonanie w 2007 r.</t>
  </si>
  <si>
    <t>010</t>
  </si>
  <si>
    <t>2010</t>
  </si>
  <si>
    <t>Dotacje celowe z budżetu państwa na realizację zadań z zakresu administracji rządowej</t>
  </si>
  <si>
    <t>Rolnictwo i łowiectwo</t>
  </si>
  <si>
    <t>600</t>
  </si>
  <si>
    <t>60016</t>
  </si>
  <si>
    <t>700</t>
  </si>
  <si>
    <t>70005</t>
  </si>
  <si>
    <t>0470</t>
  </si>
  <si>
    <t>0490</t>
  </si>
  <si>
    <t>0750</t>
  </si>
  <si>
    <t>0870</t>
  </si>
  <si>
    <t>710</t>
  </si>
  <si>
    <t>71035</t>
  </si>
  <si>
    <t>750</t>
  </si>
  <si>
    <t>75011</t>
  </si>
  <si>
    <t>75023</t>
  </si>
  <si>
    <t>0830</t>
  </si>
  <si>
    <t>75095</t>
  </si>
  <si>
    <t>0970</t>
  </si>
  <si>
    <t>751</t>
  </si>
  <si>
    <t>75101</t>
  </si>
  <si>
    <t>754</t>
  </si>
  <si>
    <t>75414</t>
  </si>
  <si>
    <t>756</t>
  </si>
  <si>
    <t>75601</t>
  </si>
  <si>
    <t>0910</t>
  </si>
  <si>
    <t>0350</t>
  </si>
  <si>
    <t>75615</t>
  </si>
  <si>
    <t>0310</t>
  </si>
  <si>
    <t>0320</t>
  </si>
  <si>
    <t>0330</t>
  </si>
  <si>
    <t>0340</t>
  </si>
  <si>
    <t>0500</t>
  </si>
  <si>
    <t>75616</t>
  </si>
  <si>
    <t>0360</t>
  </si>
  <si>
    <t>75618</t>
  </si>
  <si>
    <t>0410</t>
  </si>
  <si>
    <t>0440</t>
  </si>
  <si>
    <t>75621</t>
  </si>
  <si>
    <t>0010</t>
  </si>
  <si>
    <t>0020</t>
  </si>
  <si>
    <t>758</t>
  </si>
  <si>
    <t>75801</t>
  </si>
  <si>
    <t>2920</t>
  </si>
  <si>
    <t>75807</t>
  </si>
  <si>
    <t>75814</t>
  </si>
  <si>
    <t>0920</t>
  </si>
  <si>
    <t>75831</t>
  </si>
  <si>
    <t>801</t>
  </si>
  <si>
    <t>80101</t>
  </si>
  <si>
    <t>2030</t>
  </si>
  <si>
    <t>80104</t>
  </si>
  <si>
    <t>80195</t>
  </si>
  <si>
    <t>851</t>
  </si>
  <si>
    <t>85154</t>
  </si>
  <si>
    <t>0480</t>
  </si>
  <si>
    <t>852</t>
  </si>
  <si>
    <t>85212</t>
  </si>
  <si>
    <t>85213</t>
  </si>
  <si>
    <t>85214</t>
  </si>
  <si>
    <t>85219</t>
  </si>
  <si>
    <t>85295</t>
  </si>
  <si>
    <t>854</t>
  </si>
  <si>
    <t>85415</t>
  </si>
  <si>
    <t>DOCHODY RAZEM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</si>
  <si>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</si>
  <si>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</si>
  <si>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</si>
  <si>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</si>
  <si>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</si>
  <si>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czynności cywinoprawnych</t>
  </si>
  <si>
    <t>Wpływy z opłaty skarbowej</t>
  </si>
  <si>
    <t>Wpływy z opłaty miejscowej</t>
  </si>
  <si>
    <t>Podatek od działalności gosp.osób fizycznych,opł.w formie karty podatkowej</t>
  </si>
  <si>
    <t>Podatek dochodowy od osób fizycznych</t>
  </si>
  <si>
    <t>Podatek dochodowy od osób prawnych</t>
  </si>
  <si>
    <t>Subwencje ogólne z budżetu państwa</t>
  </si>
  <si>
    <t>Wpływy za zarząd, użytkowanie i użytkowanie wieczyste nieruchomości</t>
  </si>
  <si>
    <t>Wpływy z innych lokalnych opłat pobieranych przez jst na podstawie odrębnych ustaw</t>
  </si>
  <si>
    <t>Dochody z najmu i dzierżawy składników majątkowych SP,jst oraz innych umów o podobnym charakterze</t>
  </si>
  <si>
    <t>Wpływy ze sprzedaży składników majątkowych</t>
  </si>
  <si>
    <t>Wpływy z usług</t>
  </si>
  <si>
    <t>Wpływy z różnych dochodów</t>
  </si>
  <si>
    <t>Odsetki od nieterminowych wpłat z tytułu podatków i opłat</t>
  </si>
  <si>
    <t>Dotacje celowe otrzymane z budżetu państwa na realizację własnych zadań bieżących gmin</t>
  </si>
  <si>
    <t>Pozostałe odsetki</t>
  </si>
  <si>
    <t>Wpływy z usług za wydawanie zezwoleń na sprzedaż alkoholu</t>
  </si>
  <si>
    <t>4170</t>
  </si>
  <si>
    <t>4300</t>
  </si>
  <si>
    <t>4430</t>
  </si>
  <si>
    <t>Pozostała działalność</t>
  </si>
  <si>
    <t>Wynagrodzenia bezosobowe</t>
  </si>
  <si>
    <t>Zakup usług pozostałych</t>
  </si>
  <si>
    <t>Różne opłaty i składki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</si>
  <si>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</si>
  <si>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</si>
  <si>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</si>
  <si>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</si>
  <si>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</si>
  <si>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Cmentarze</t>
  </si>
  <si>
    <t>Administracja pibliczna</t>
  </si>
  <si>
    <t>Urzędy wojewódzkie</t>
  </si>
  <si>
    <t>Urzedy gmin</t>
  </si>
  <si>
    <t>Urzędy naczelnych organów wladzy państwowej, kontroli ochrony prawa oraz sądownictwa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</si>
  <si>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</si>
  <si>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</si>
  <si>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</si>
  <si>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Wpływy z podatku dochodowego od osób fizycznych</t>
  </si>
  <si>
    <t>Wplywy z podatku rolnego, podatku leśnego, podatku od czynnościcywinoprawnych, podatków i oplat lokalnych od oób prawnych i innych jedn.org.</t>
  </si>
  <si>
    <t>Wpływy z innych opłat stanowiących dochody jst na podstawie ustaw</t>
  </si>
  <si>
    <t>Udziały gmin w podatkach stanowiących dochód budżetu państwa</t>
  </si>
  <si>
    <t>Różne rozliczenia</t>
  </si>
  <si>
    <t>Część oświatowa subwencji ogólnej dla jst</t>
  </si>
  <si>
    <t>Część wyrównawcza subwencjo ogólnej dla gmin</t>
  </si>
  <si>
    <t>Różne rozliczenia finansowe</t>
  </si>
  <si>
    <t>Część równoważąca subwencji ogólnej dla gmin</t>
  </si>
  <si>
    <t>Oświata i wychowanie</t>
  </si>
  <si>
    <t>Szkoły podstawowe</t>
  </si>
  <si>
    <t>Przedszkola</t>
  </si>
  <si>
    <t>Ochrona zdrowia</t>
  </si>
  <si>
    <t>Przeciwdziałanie alkoholizmowi</t>
  </si>
  <si>
    <t>Pomoc społeczna</t>
  </si>
  <si>
    <t>Świadczenia rodzinne, zaliczka alimentacyjna oraz skladki na ubezp.emerytalne i rentowe z ubezp.społecznego</t>
  </si>
  <si>
    <t>Składki na ubezp.zdrowotne opłacane za osoby pobierające niektóre świadczenia z pomocy spol.oraz niektóre swiadczenia rodzinne</t>
  </si>
  <si>
    <t>Zasiłki i pomoc w naturze oraz składki na ubezpieczenia emerytalne i rentowe</t>
  </si>
  <si>
    <t>Ośrodki pomocy społecznej</t>
  </si>
  <si>
    <t>Edukacyjna opieka wychowawcza</t>
  </si>
  <si>
    <t>Pomoc materialna dla uczniów</t>
  </si>
  <si>
    <t>4210</t>
  </si>
  <si>
    <t>4270</t>
  </si>
  <si>
    <t>6050</t>
  </si>
  <si>
    <t>630</t>
  </si>
  <si>
    <t>63095</t>
  </si>
  <si>
    <t>70095</t>
  </si>
  <si>
    <t>4260</t>
  </si>
  <si>
    <t>71004</t>
  </si>
  <si>
    <t>71014</t>
  </si>
  <si>
    <t>4010</t>
  </si>
  <si>
    <t>4110</t>
  </si>
  <si>
    <t>4120</t>
  </si>
  <si>
    <t>75022</t>
  </si>
  <si>
    <t>3030</t>
  </si>
  <si>
    <t>4410</t>
  </si>
  <si>
    <t>4700</t>
  </si>
  <si>
    <t>4040</t>
  </si>
  <si>
    <t>01030</t>
  </si>
  <si>
    <t>2850</t>
  </si>
  <si>
    <t>4740</t>
  </si>
  <si>
    <t>4280</t>
  </si>
  <si>
    <t>4350</t>
  </si>
  <si>
    <t>4360</t>
  </si>
  <si>
    <t>4370</t>
  </si>
  <si>
    <t>4390</t>
  </si>
  <si>
    <t>4440</t>
  </si>
  <si>
    <t>4750</t>
  </si>
  <si>
    <t>6060</t>
  </si>
  <si>
    <t>6069</t>
  </si>
  <si>
    <t>75075</t>
  </si>
  <si>
    <t>2320</t>
  </si>
  <si>
    <t>Promocja jednostek samorządu terytorialnego</t>
  </si>
  <si>
    <t>Turystyka</t>
  </si>
  <si>
    <t>Pozostała dzialalność</t>
  </si>
  <si>
    <t>Izby rolnicze</t>
  </si>
  <si>
    <t>Opracowania geodezyjne i kartograficzne</t>
  </si>
  <si>
    <t>Administracja publiczna</t>
  </si>
  <si>
    <t>Urzedy wojewódzkie</t>
  </si>
  <si>
    <t>Rady gmin</t>
  </si>
  <si>
    <t>Urzędy gmin</t>
  </si>
  <si>
    <t>75412</t>
  </si>
  <si>
    <t>Ochotnicze straże pożarne</t>
  </si>
  <si>
    <t>75647</t>
  </si>
  <si>
    <t>4100</t>
  </si>
  <si>
    <t>4610</t>
  </si>
  <si>
    <t>757</t>
  </si>
  <si>
    <t>75702</t>
  </si>
  <si>
    <t>Obsługa długu publicznego</t>
  </si>
  <si>
    <t>Obsługa papieróqw wartościowych, kredytow i pożyczek jst</t>
  </si>
  <si>
    <t>8070</t>
  </si>
  <si>
    <t>75818</t>
  </si>
  <si>
    <t>Rezerwy ogolne i celowe</t>
  </si>
  <si>
    <t>3020</t>
  </si>
  <si>
    <t>4240</t>
  </si>
  <si>
    <t>Oddziały przedszkolne w szkołach podstawowych</t>
  </si>
  <si>
    <t>80103</t>
  </si>
  <si>
    <t>80110</t>
  </si>
  <si>
    <t>Gimnazja</t>
  </si>
  <si>
    <t>2310</t>
  </si>
  <si>
    <t>80113</t>
  </si>
  <si>
    <t>Dowożenie uczniów do szkół</t>
  </si>
  <si>
    <t>80146</t>
  </si>
  <si>
    <t>Dokształcanie i doskonalenie nauczycieli</t>
  </si>
  <si>
    <t>85153</t>
  </si>
  <si>
    <t>Zwalczanie narkomanii</t>
  </si>
  <si>
    <t>85202</t>
  </si>
  <si>
    <t>Domy pomocy spolecznej</t>
  </si>
  <si>
    <t>4330</t>
  </si>
  <si>
    <t>3110</t>
  </si>
  <si>
    <t>4130</t>
  </si>
  <si>
    <t>85215</t>
  </si>
  <si>
    <t>Dodatki mieszkaniowe</t>
  </si>
  <si>
    <t>85401</t>
  </si>
  <si>
    <t>3240</t>
  </si>
  <si>
    <t>Świetlice szkolne</t>
  </si>
  <si>
    <t>900</t>
  </si>
  <si>
    <t>Gospodarka komunalna i ochrona środowiska</t>
  </si>
  <si>
    <t>90001</t>
  </si>
  <si>
    <t>90002</t>
  </si>
  <si>
    <t>Gospodarka odpadami</t>
  </si>
  <si>
    <t>2900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</si>
  <si>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</si>
  <si>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</si>
  <si>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</si>
  <si>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</si>
  <si>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</si>
  <si>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</si>
  <si>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</si>
  <si>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Oswietlenie ulic, placów i dróg</t>
  </si>
  <si>
    <t>90095</t>
  </si>
  <si>
    <t>921</t>
  </si>
  <si>
    <t>Kultura i ochrona dziedzictwa narodowego</t>
  </si>
  <si>
    <t>92109</t>
  </si>
  <si>
    <t>2480</t>
  </si>
  <si>
    <t>92116</t>
  </si>
  <si>
    <t>Biblioteki</t>
  </si>
  <si>
    <t>926</t>
  </si>
  <si>
    <t>Kultura fizyczna i sport</t>
  </si>
  <si>
    <t>92605</t>
  </si>
  <si>
    <t>Zadania w zakresie kultury fizycznej i sportu</t>
  </si>
  <si>
    <t>OGÓŁEM</t>
  </si>
  <si>
    <t>Pobór podatków, opłat i niepodatkowych należności budżetowych</t>
  </si>
  <si>
    <t>Wpłaty gmin na rzecz izb rolniczych w wysokości 2% uzyskanych wpływów podatku rolnego</t>
  </si>
  <si>
    <t>Zakup materiałów i wyposażenia</t>
  </si>
  <si>
    <t>Składki na Fundusz Pracy</t>
  </si>
  <si>
    <t>Zakup usług remontowych</t>
  </si>
  <si>
    <t>Składki na ubezpieczenia społeczne</t>
  </si>
  <si>
    <t>Wydatki inwestycyjne jednostek budżetowych</t>
  </si>
  <si>
    <t>Zakup energii</t>
  </si>
  <si>
    <t>Dodatkowe wynagrodzenie roczne</t>
  </si>
  <si>
    <t>Różne wydatki na rzecz osób fizycznych</t>
  </si>
  <si>
    <t>Podróże służbowe krajowe</t>
  </si>
  <si>
    <t>Wynagrodzenia osobowe pracowników</t>
  </si>
  <si>
    <t>Szkolenia pracowników niebędących członkami korpusu służby cywilnej</t>
  </si>
  <si>
    <t>Dotacja podmiotowa z budżetu dla samorządowej instytucji kultury</t>
  </si>
  <si>
    <t>Wydatki na zakupy inwestycyjne jednostek budżetowych</t>
  </si>
  <si>
    <t>Zakup materiałów papierniczych do sprzętu drukarskiego i urządzeń kserograficznych</t>
  </si>
  <si>
    <t>Wpłaty gmin i powiatów na rzecz innych jednostek samorządu terytorialnego oraz związków gmin lub zwiazków powiatów na dofinansowanie zadań bieżących</t>
  </si>
  <si>
    <t>Stypendia dla uczniów</t>
  </si>
  <si>
    <t>Zakup pomocy naukowych, dydaktycznych i książek</t>
  </si>
  <si>
    <t>Zakup usług zdrowotnych</t>
  </si>
  <si>
    <t>Świadczenia społeczne</t>
  </si>
  <si>
    <t>Wydatki osobowe niezaliczane do wynagrodzeń</t>
  </si>
  <si>
    <t>Zakup usług dostępu do sieci internet</t>
  </si>
  <si>
    <t>Opłaty z tytułu zakupu usług telekomunikacyjnych telefonii komórkowej</t>
  </si>
  <si>
    <t>Zakup akcesoriów komputerowych, w tym programów i licencji</t>
  </si>
  <si>
    <t>Gospodarka ściekowa i ochrona wód</t>
  </si>
  <si>
    <t>Odpisy na zakładowy fundusz świadczeń socjalnych</t>
  </si>
  <si>
    <t>Opłaty z tytułu zakupu usług telekomunikacyjnych telefonii stacjonarnej</t>
  </si>
  <si>
    <t>Dotacje celowe przekazane dla powiatu na zadnia bieżące realizowane na podstawie porozumień (umów) między jst</t>
  </si>
  <si>
    <t>Dotacje celowe przekazane gminie na zadnia bieżące realizowane na podstawie porozumień (umów) między jst</t>
  </si>
  <si>
    <t>Zakup usług obejmujących wykonanie ekspertyz, analiz i opinii</t>
  </si>
  <si>
    <t>Domy i ośrodki kultury, świetlice i kluby</t>
  </si>
  <si>
    <t>Koszty postępowania sądowego i prokuratorskiego</t>
  </si>
  <si>
    <t>Wynagrodzenia agencyjno-prowizyjne</t>
  </si>
  <si>
    <t>Odsetki i dyskontao od krajowych skarbowych papierów wartościowych oraz od krajowych pożyczek i kredytów</t>
  </si>
  <si>
    <t>4810</t>
  </si>
  <si>
    <t>Plany zagospodarowania przestrzennego</t>
  </si>
  <si>
    <t>75421</t>
  </si>
  <si>
    <t>80148</t>
  </si>
  <si>
    <t>Stołówki szkolne</t>
  </si>
  <si>
    <t>Zarządzanie kryzysowe</t>
  </si>
  <si>
    <t>Składki na ubezpieczenie zdrowotne</t>
  </si>
  <si>
    <t>Zakup samochodu osobowego</t>
  </si>
  <si>
    <t>Urząd Gminy</t>
  </si>
  <si>
    <t>Zakup mikrobusu do przewozu osób niepełnosprawnych</t>
  </si>
  <si>
    <t>Adaptacja przedszkola i stołówki dla ZPO Miłki</t>
  </si>
  <si>
    <t>A.     0   
B.     0
C.     
...     0</t>
  </si>
  <si>
    <t>A.     0 
B.     0
C.     
...     0</t>
  </si>
  <si>
    <t>Urząd Gmny</t>
  </si>
  <si>
    <t>Wplywy z podatku rolnego, podatku leśnego, podatku od czynnościcywinoprawnych, podatków i oplat lokalnych od osób fizycznych</t>
  </si>
  <si>
    <t>A.     0    
B.     0
C.   
PFRON  100 000</t>
  </si>
  <si>
    <t>z czego:</t>
  </si>
  <si>
    <t>a) subwencje i dotacje</t>
  </si>
  <si>
    <t>w tym: subwencje</t>
  </si>
  <si>
    <t xml:space="preserve">           dotacje na zadania zlecone</t>
  </si>
  <si>
    <t xml:space="preserve">           dotacje na zadania własne</t>
  </si>
  <si>
    <t>b) dochody własne</t>
  </si>
  <si>
    <t>w tym: udziały w podatkach</t>
  </si>
  <si>
    <t xml:space="preserve">           dotacje otrzym.na zas.porozumień</t>
  </si>
  <si>
    <t>Zakup zestawów komputerowych</t>
  </si>
  <si>
    <t>środki pozyskane z PFRON - 100 000 zł</t>
  </si>
  <si>
    <t>1.  ZPO Miłki</t>
  </si>
  <si>
    <t>2.  SP Rydzewo</t>
  </si>
  <si>
    <t>3.  SP Staświny</t>
  </si>
  <si>
    <t>§ 2960 Przelewy redystrybucyjne</t>
  </si>
  <si>
    <t>§ 4210 Zakup materiałów i wyposażenia</t>
  </si>
  <si>
    <t>§ 4300 Zakup usług pozostałych</t>
  </si>
  <si>
    <t>85324</t>
  </si>
  <si>
    <t>6260</t>
  </si>
  <si>
    <t>Państwowy Fundusz Reh.Osób Niepełnosprawnych</t>
  </si>
  <si>
    <t>Dotacje z funduszy celowych na finanns.lub dofinans.kosztów realizacji inwestycji i zakupow inwest.jedn.sektora fp.</t>
  </si>
  <si>
    <t>Rezerwa oświatowa</t>
  </si>
  <si>
    <t xml:space="preserve">Rezerwy ogolne </t>
  </si>
  <si>
    <t>Zakup usług od jst przez od innych jst</t>
  </si>
  <si>
    <t>Dotacje dla samorządowych instytucji kultury w 2008r.</t>
  </si>
  <si>
    <t>Ośrodek Kultury w Miłkach</t>
  </si>
  <si>
    <t>Gminna Biblioteka Publiczna w Miłkach</t>
  </si>
  <si>
    <t>853</t>
  </si>
  <si>
    <t>Pozostałe zadania w zakresie polityki społecznej</t>
  </si>
  <si>
    <t>Rezerwa na zarządzanie kryzysowe</t>
  </si>
  <si>
    <t>Wydatki budżetu gminy na  2008 r.</t>
  </si>
  <si>
    <t>Plan dochodów budżetu gminy na 2008 r.</t>
  </si>
  <si>
    <t xml:space="preserve">Zadania inwestycyjne w 2008 r. </t>
  </si>
  <si>
    <t>Dochody i wydatki związane z realizacją zadań z zakresu administracji rządowej i innych zadań zleconych odrębnymi ustawami w 2008 r.</t>
  </si>
  <si>
    <t>Dochody i wydatki związane z realizacją zadań realizowanych na podstawie porozumień (umów) między jednostkami samorządu terytorialnego w 2008 r.</t>
  </si>
  <si>
    <t xml:space="preserve"> oraz dochodów i wydatków rachunków dochodów własnych na 2008 r.</t>
  </si>
  <si>
    <t>Prognozowana sytuacja finansowa gminy w latach spłaty długu</t>
  </si>
  <si>
    <t xml:space="preserve">Prognoza kwoty długu gminy na rok 2008 i lata następne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</si>
</sst>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i/>
      <u val="single"/>
      <sz val="10"/>
      <name val="Arial"/>
      <family val="2"/>
    </font>
    <font>
      <b/>
      <sz val="10"/>
      <color indexed="1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i/>
      <u val="single"/>
      <sz val="10"/>
      <color indexed="17"/>
      <name val="Arial"/>
      <family val="2"/>
    </font>
    <font>
      <sz val="10"/>
      <color indexed="16"/>
      <name val="Arial"/>
      <family val="2"/>
    </font>
    <font>
      <sz val="12"/>
      <name val="Times New Roman"/>
      <family val="1"/>
    </font>
    <font>
      <sz val="10"/>
      <color indexed="45"/>
      <name val="Arial CE"/>
      <family val="0"/>
    </font>
    <font>
      <b/>
      <i/>
      <u val="single"/>
      <sz val="10"/>
      <color indexed="42"/>
      <name val="Arial CE"/>
      <family val="2"/>
    </font>
    <font>
      <b/>
      <sz val="10"/>
      <color indexed="14"/>
      <name val="Arial CE"/>
      <family val="0"/>
    </font>
    <font>
      <sz val="10"/>
      <color indexed="14"/>
      <name val="Arial CE"/>
      <family val="0"/>
    </font>
    <font>
      <b/>
      <sz val="10"/>
      <color indexed="8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9" fillId="0" borderId="0" xfId="0" applyFont="1" applyAlignment="1">
      <alignment horizontal="right" vertical="top"/>
    </xf>
    <xf numFmtId="0" fontId="19" fillId="0" borderId="0" xfId="0" applyFont="1" applyAlignment="1">
      <alignment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20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5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vertical="center"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49" fontId="21" fillId="0" borderId="6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21" fillId="0" borderId="3" xfId="0" applyNumberFormat="1" applyFont="1" applyBorder="1" applyAlignment="1">
      <alignment/>
    </xf>
    <xf numFmtId="0" fontId="21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12" fillId="0" borderId="2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vertical="top" wrapText="1"/>
    </xf>
    <xf numFmtId="3" fontId="12" fillId="0" borderId="3" xfId="0" applyNumberFormat="1" applyFont="1" applyBorder="1" applyAlignment="1">
      <alignment vertical="top" wrapText="1"/>
    </xf>
    <xf numFmtId="49" fontId="22" fillId="0" borderId="3" xfId="0" applyNumberFormat="1" applyFont="1" applyBorder="1" applyAlignment="1">
      <alignment vertical="top" wrapText="1"/>
    </xf>
    <xf numFmtId="3" fontId="22" fillId="0" borderId="3" xfId="0" applyNumberFormat="1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vertical="top" wrapText="1"/>
    </xf>
    <xf numFmtId="3" fontId="12" fillId="0" borderId="5" xfId="0" applyNumberFormat="1" applyFont="1" applyBorder="1" applyAlignment="1">
      <alignment vertical="top" wrapText="1"/>
    </xf>
    <xf numFmtId="3" fontId="26" fillId="0" borderId="3" xfId="0" applyNumberFormat="1" applyFont="1" applyBorder="1" applyAlignment="1">
      <alignment vertical="top" wrapText="1"/>
    </xf>
    <xf numFmtId="3" fontId="26" fillId="0" borderId="2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8" xfId="0" applyFont="1" applyBorder="1" applyAlignment="1">
      <alignment horizontal="center" vertical="top"/>
    </xf>
    <xf numFmtId="0" fontId="20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8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0" fontId="5" fillId="0" borderId="0" xfId="0" applyFont="1" applyAlignment="1">
      <alignment vertical="center"/>
    </xf>
    <xf numFmtId="49" fontId="26" fillId="0" borderId="3" xfId="0" applyNumberFormat="1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49" fontId="27" fillId="0" borderId="3" xfId="0" applyNumberFormat="1" applyFont="1" applyBorder="1" applyAlignment="1">
      <alignment vertical="top" wrapText="1"/>
    </xf>
    <xf numFmtId="49" fontId="26" fillId="0" borderId="2" xfId="0" applyNumberFormat="1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3" fontId="24" fillId="0" borderId="1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49" fontId="29" fillId="0" borderId="3" xfId="0" applyNumberFormat="1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3" fontId="29" fillId="0" borderId="3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12" fillId="0" borderId="3" xfId="0" applyNumberFormat="1" applyFont="1" applyBorder="1" applyAlignment="1">
      <alignment horizontal="center" vertical="top" wrapText="1"/>
    </xf>
    <xf numFmtId="3" fontId="12" fillId="0" borderId="2" xfId="0" applyNumberFormat="1" applyFont="1" applyBorder="1" applyAlignment="1">
      <alignment horizontal="center" vertical="top" wrapText="1"/>
    </xf>
    <xf numFmtId="0" fontId="21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49" fontId="12" fillId="0" borderId="6" xfId="0" applyNumberFormat="1" applyFont="1" applyBorder="1" applyAlignment="1">
      <alignment vertical="top" wrapText="1"/>
    </xf>
    <xf numFmtId="3" fontId="12" fillId="0" borderId="6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21" fillId="4" borderId="22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3" fontId="21" fillId="4" borderId="19" xfId="0" applyNumberFormat="1" applyFont="1" applyFill="1" applyBorder="1" applyAlignment="1">
      <alignment horizontal="center" vertical="center"/>
    </xf>
    <xf numFmtId="3" fontId="21" fillId="4" borderId="23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3" fontId="0" fillId="5" borderId="5" xfId="0" applyNumberFormat="1" applyFont="1" applyFill="1" applyBorder="1" applyAlignment="1">
      <alignment horizontal="center" vertical="center"/>
    </xf>
    <xf numFmtId="3" fontId="21" fillId="5" borderId="5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 vertical="center"/>
    </xf>
    <xf numFmtId="0" fontId="0" fillId="6" borderId="24" xfId="0" applyFill="1" applyBorder="1" applyAlignment="1">
      <alignment vertical="center"/>
    </xf>
    <xf numFmtId="3" fontId="5" fillId="6" borderId="22" xfId="0" applyNumberFormat="1" applyFont="1" applyFill="1" applyBorder="1" applyAlignment="1">
      <alignment vertical="center"/>
    </xf>
    <xf numFmtId="3" fontId="5" fillId="6" borderId="19" xfId="0" applyNumberFormat="1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horizontal="center"/>
    </xf>
    <xf numFmtId="3" fontId="5" fillId="6" borderId="2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49" fontId="5" fillId="3" borderId="5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/>
    </xf>
    <xf numFmtId="0" fontId="5" fillId="3" borderId="5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/>
    </xf>
    <xf numFmtId="49" fontId="0" fillId="3" borderId="3" xfId="0" applyNumberForma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49" fontId="21" fillId="4" borderId="6" xfId="0" applyNumberFormat="1" applyFont="1" applyFill="1" applyBorder="1" applyAlignment="1">
      <alignment vertical="center"/>
    </xf>
    <xf numFmtId="0" fontId="21" fillId="4" borderId="6" xfId="0" applyFont="1" applyFill="1" applyBorder="1" applyAlignment="1">
      <alignment vertical="center"/>
    </xf>
    <xf numFmtId="3" fontId="21" fillId="4" borderId="6" xfId="0" applyNumberFormat="1" applyFont="1" applyFill="1" applyBorder="1" applyAlignment="1">
      <alignment horizontal="center" vertical="center"/>
    </xf>
    <xf numFmtId="49" fontId="21" fillId="4" borderId="3" xfId="0" applyNumberFormat="1" applyFont="1" applyFill="1" applyBorder="1" applyAlignment="1">
      <alignment vertical="center"/>
    </xf>
    <xf numFmtId="0" fontId="21" fillId="4" borderId="3" xfId="0" applyFont="1" applyFill="1" applyBorder="1" applyAlignment="1">
      <alignment vertical="center" wrapText="1"/>
    </xf>
    <xf numFmtId="3" fontId="21" fillId="4" borderId="3" xfId="0" applyNumberFormat="1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vertical="center" wrapText="1"/>
    </xf>
    <xf numFmtId="0" fontId="21" fillId="4" borderId="3" xfId="0" applyFont="1" applyFill="1" applyBorder="1" applyAlignment="1">
      <alignment vertical="center"/>
    </xf>
    <xf numFmtId="49" fontId="21" fillId="4" borderId="5" xfId="0" applyNumberFormat="1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3" fontId="21" fillId="4" borderId="5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3" fontId="14" fillId="0" borderId="19" xfId="0" applyNumberFormat="1" applyFont="1" applyBorder="1" applyAlignment="1">
      <alignment vertical="top" wrapText="1"/>
    </xf>
    <xf numFmtId="49" fontId="12" fillId="0" borderId="22" xfId="0" applyNumberFormat="1" applyFont="1" applyBorder="1" applyAlignment="1">
      <alignment vertical="top" wrapText="1"/>
    </xf>
    <xf numFmtId="49" fontId="12" fillId="0" borderId="19" xfId="0" applyNumberFormat="1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49" fontId="27" fillId="0" borderId="6" xfId="0" applyNumberFormat="1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3" fontId="27" fillId="0" borderId="6" xfId="0" applyNumberFormat="1" applyFont="1" applyBorder="1" applyAlignment="1">
      <alignment vertical="top" wrapText="1"/>
    </xf>
    <xf numFmtId="49" fontId="29" fillId="0" borderId="6" xfId="0" applyNumberFormat="1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3" fontId="29" fillId="0" borderId="6" xfId="0" applyNumberFormat="1" applyFont="1" applyBorder="1" applyAlignment="1">
      <alignment vertical="top" wrapText="1"/>
    </xf>
    <xf numFmtId="49" fontId="14" fillId="3" borderId="22" xfId="0" applyNumberFormat="1" applyFont="1" applyFill="1" applyBorder="1" applyAlignment="1">
      <alignment horizontal="center" vertical="center" wrapText="1"/>
    </xf>
    <xf numFmtId="49" fontId="14" fillId="3" borderId="19" xfId="0" applyNumberFormat="1" applyFont="1" applyFill="1" applyBorder="1" applyAlignment="1">
      <alignment horizontal="center" vertical="center" wrapText="1"/>
    </xf>
    <xf numFmtId="49" fontId="12" fillId="3" borderId="19" xfId="0" applyNumberFormat="1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vertical="top" wrapText="1"/>
    </xf>
    <xf numFmtId="3" fontId="14" fillId="3" borderId="19" xfId="0" applyNumberFormat="1" applyFont="1" applyFill="1" applyBorder="1" applyAlignment="1">
      <alignment horizontal="right" vertical="center" wrapText="1"/>
    </xf>
    <xf numFmtId="3" fontId="14" fillId="3" borderId="19" xfId="0" applyNumberFormat="1" applyFont="1" applyFill="1" applyBorder="1" applyAlignment="1">
      <alignment horizontal="center" vertical="center" wrapText="1"/>
    </xf>
    <xf numFmtId="49" fontId="14" fillId="3" borderId="22" xfId="0" applyNumberFormat="1" applyFont="1" applyFill="1" applyBorder="1" applyAlignment="1">
      <alignment vertical="top" wrapText="1"/>
    </xf>
    <xf numFmtId="49" fontId="14" fillId="3" borderId="19" xfId="0" applyNumberFormat="1" applyFont="1" applyFill="1" applyBorder="1" applyAlignment="1">
      <alignment vertical="top" wrapText="1"/>
    </xf>
    <xf numFmtId="3" fontId="14" fillId="3" borderId="19" xfId="0" applyNumberFormat="1" applyFont="1" applyFill="1" applyBorder="1" applyAlignment="1">
      <alignment vertical="top" wrapText="1"/>
    </xf>
    <xf numFmtId="3" fontId="12" fillId="3" borderId="19" xfId="0" applyNumberFormat="1" applyFont="1" applyFill="1" applyBorder="1" applyAlignment="1">
      <alignment vertical="top" wrapText="1"/>
    </xf>
    <xf numFmtId="49" fontId="12" fillId="3" borderId="19" xfId="0" applyNumberFormat="1" applyFont="1" applyFill="1" applyBorder="1" applyAlignment="1">
      <alignment vertical="top" wrapText="1"/>
    </xf>
    <xf numFmtId="0" fontId="5" fillId="3" borderId="19" xfId="0" applyFont="1" applyFill="1" applyBorder="1" applyAlignment="1">
      <alignment vertical="center" wrapText="1"/>
    </xf>
    <xf numFmtId="49" fontId="12" fillId="4" borderId="3" xfId="0" applyNumberFormat="1" applyFont="1" applyFill="1" applyBorder="1" applyAlignment="1">
      <alignment vertical="top" wrapText="1"/>
    </xf>
    <xf numFmtId="49" fontId="22" fillId="4" borderId="3" xfId="0" applyNumberFormat="1" applyFont="1" applyFill="1" applyBorder="1" applyAlignment="1">
      <alignment vertical="top" wrapText="1"/>
    </xf>
    <xf numFmtId="0" fontId="22" fillId="4" borderId="3" xfId="0" applyFont="1" applyFill="1" applyBorder="1" applyAlignment="1">
      <alignment vertical="top" wrapText="1"/>
    </xf>
    <xf numFmtId="3" fontId="22" fillId="4" borderId="3" xfId="0" applyNumberFormat="1" applyFont="1" applyFill="1" applyBorder="1" applyAlignment="1">
      <alignment vertical="top" wrapText="1"/>
    </xf>
    <xf numFmtId="49" fontId="12" fillId="4" borderId="5" xfId="0" applyNumberFormat="1" applyFont="1" applyFill="1" applyBorder="1" applyAlignment="1">
      <alignment vertical="top" wrapText="1"/>
    </xf>
    <xf numFmtId="49" fontId="22" fillId="4" borderId="5" xfId="0" applyNumberFormat="1" applyFont="1" applyFill="1" applyBorder="1" applyAlignment="1">
      <alignment vertical="top" wrapText="1"/>
    </xf>
    <xf numFmtId="0" fontId="22" fillId="4" borderId="5" xfId="0" applyFont="1" applyFill="1" applyBorder="1" applyAlignment="1">
      <alignment vertical="top" wrapText="1"/>
    </xf>
    <xf numFmtId="3" fontId="22" fillId="4" borderId="5" xfId="0" applyNumberFormat="1" applyFont="1" applyFill="1" applyBorder="1" applyAlignment="1">
      <alignment vertical="top" wrapText="1"/>
    </xf>
    <xf numFmtId="49" fontId="12" fillId="4" borderId="25" xfId="0" applyNumberFormat="1" applyFont="1" applyFill="1" applyBorder="1" applyAlignment="1">
      <alignment horizontal="center" vertical="center" wrapText="1"/>
    </xf>
    <xf numFmtId="49" fontId="22" fillId="4" borderId="25" xfId="0" applyNumberFormat="1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left" vertical="center" wrapText="1"/>
    </xf>
    <xf numFmtId="3" fontId="22" fillId="4" borderId="25" xfId="0" applyNumberFormat="1" applyFont="1" applyFill="1" applyBorder="1" applyAlignment="1">
      <alignment horizontal="right" vertical="center" wrapText="1"/>
    </xf>
    <xf numFmtId="3" fontId="22" fillId="4" borderId="25" xfId="0" applyNumberFormat="1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vertical="top" wrapText="1"/>
    </xf>
    <xf numFmtId="3" fontId="12" fillId="4" borderId="3" xfId="0" applyNumberFormat="1" applyFont="1" applyFill="1" applyBorder="1" applyAlignment="1">
      <alignment vertical="top" wrapText="1"/>
    </xf>
    <xf numFmtId="49" fontId="12" fillId="4" borderId="2" xfId="0" applyNumberFormat="1" applyFont="1" applyFill="1" applyBorder="1" applyAlignment="1">
      <alignment vertical="top" wrapText="1"/>
    </xf>
    <xf numFmtId="49" fontId="22" fillId="4" borderId="2" xfId="0" applyNumberFormat="1" applyFont="1" applyFill="1" applyBorder="1" applyAlignment="1">
      <alignment vertical="top" wrapText="1"/>
    </xf>
    <xf numFmtId="0" fontId="22" fillId="4" borderId="2" xfId="0" applyFont="1" applyFill="1" applyBorder="1" applyAlignment="1">
      <alignment vertical="top" wrapText="1"/>
    </xf>
    <xf numFmtId="3" fontId="22" fillId="4" borderId="2" xfId="0" applyNumberFormat="1" applyFont="1" applyFill="1" applyBorder="1" applyAlignment="1">
      <alignment vertical="top" wrapText="1"/>
    </xf>
    <xf numFmtId="0" fontId="21" fillId="4" borderId="5" xfId="0" applyFont="1" applyFill="1" applyBorder="1" applyAlignment="1">
      <alignment vertical="center" wrapText="1"/>
    </xf>
    <xf numFmtId="0" fontId="22" fillId="4" borderId="14" xfId="0" applyFont="1" applyFill="1" applyBorder="1" applyAlignment="1">
      <alignment vertical="top" wrapText="1"/>
    </xf>
    <xf numFmtId="0" fontId="21" fillId="4" borderId="14" xfId="0" applyFont="1" applyFill="1" applyBorder="1" applyAlignment="1">
      <alignment vertical="center"/>
    </xf>
    <xf numFmtId="3" fontId="28" fillId="4" borderId="3" xfId="0" applyNumberFormat="1" applyFont="1" applyFill="1" applyBorder="1" applyAlignment="1">
      <alignment vertical="top" wrapText="1"/>
    </xf>
    <xf numFmtId="49" fontId="14" fillId="4" borderId="3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 wrapText="1"/>
    </xf>
    <xf numFmtId="3" fontId="22" fillId="7" borderId="3" xfId="0" applyNumberFormat="1" applyFont="1" applyFill="1" applyBorder="1" applyAlignment="1">
      <alignment vertical="top" wrapText="1"/>
    </xf>
    <xf numFmtId="3" fontId="12" fillId="7" borderId="3" xfId="0" applyNumberFormat="1" applyFont="1" applyFill="1" applyBorder="1" applyAlignment="1">
      <alignment vertical="top" wrapText="1"/>
    </xf>
    <xf numFmtId="3" fontId="12" fillId="7" borderId="6" xfId="0" applyNumberFormat="1" applyFont="1" applyFill="1" applyBorder="1" applyAlignment="1">
      <alignment vertical="top" wrapText="1"/>
    </xf>
    <xf numFmtId="3" fontId="14" fillId="7" borderId="19" xfId="0" applyNumberFormat="1" applyFont="1" applyFill="1" applyBorder="1" applyAlignment="1">
      <alignment vertical="top" wrapText="1"/>
    </xf>
    <xf numFmtId="3" fontId="22" fillId="7" borderId="5" xfId="0" applyNumberFormat="1" applyFont="1" applyFill="1" applyBorder="1" applyAlignment="1">
      <alignment vertical="top" wrapText="1"/>
    </xf>
    <xf numFmtId="3" fontId="12" fillId="7" borderId="2" xfId="0" applyNumberFormat="1" applyFont="1" applyFill="1" applyBorder="1" applyAlignment="1">
      <alignment vertical="top" wrapText="1"/>
    </xf>
    <xf numFmtId="3" fontId="12" fillId="7" borderId="5" xfId="0" applyNumberFormat="1" applyFont="1" applyFill="1" applyBorder="1" applyAlignment="1">
      <alignment vertical="top" wrapText="1"/>
    </xf>
    <xf numFmtId="3" fontId="12" fillId="4" borderId="1" xfId="0" applyNumberFormat="1" applyFont="1" applyFill="1" applyBorder="1" applyAlignment="1">
      <alignment horizontal="center" vertical="center" wrapText="1"/>
    </xf>
    <xf numFmtId="3" fontId="12" fillId="4" borderId="6" xfId="0" applyNumberFormat="1" applyFont="1" applyFill="1" applyBorder="1" applyAlignment="1">
      <alignment vertical="top" wrapText="1"/>
    </xf>
    <xf numFmtId="3" fontId="12" fillId="4" borderId="2" xfId="0" applyNumberFormat="1" applyFont="1" applyFill="1" applyBorder="1" applyAlignment="1">
      <alignment vertical="top" wrapText="1"/>
    </xf>
    <xf numFmtId="3" fontId="14" fillId="2" borderId="19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3" fillId="0" borderId="0" xfId="0" applyFont="1" applyBorder="1" applyAlignment="1">
      <alignment horizontal="center"/>
    </xf>
    <xf numFmtId="49" fontId="0" fillId="0" borderId="6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top" wrapText="1"/>
    </xf>
    <xf numFmtId="49" fontId="12" fillId="0" borderId="26" xfId="0" applyNumberFormat="1" applyFont="1" applyBorder="1" applyAlignment="1">
      <alignment vertical="top" wrapText="1"/>
    </xf>
    <xf numFmtId="3" fontId="12" fillId="7" borderId="14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/>
    </xf>
    <xf numFmtId="3" fontId="21" fillId="4" borderId="1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0" fontId="5" fillId="3" borderId="27" xfId="0" applyFont="1" applyFill="1" applyBorder="1" applyAlignment="1">
      <alignment vertical="center"/>
    </xf>
    <xf numFmtId="0" fontId="12" fillId="0" borderId="28" xfId="0" applyFont="1" applyBorder="1" applyAlignment="1">
      <alignment vertical="top" wrapText="1"/>
    </xf>
    <xf numFmtId="3" fontId="12" fillId="0" borderId="26" xfId="0" applyNumberFormat="1" applyFont="1" applyBorder="1" applyAlignment="1">
      <alignment vertical="top" wrapText="1"/>
    </xf>
    <xf numFmtId="3" fontId="12" fillId="7" borderId="26" xfId="0" applyNumberFormat="1" applyFont="1" applyFill="1" applyBorder="1" applyAlignment="1">
      <alignment vertical="top" wrapText="1"/>
    </xf>
    <xf numFmtId="3" fontId="12" fillId="4" borderId="26" xfId="0" applyNumberFormat="1" applyFont="1" applyFill="1" applyBorder="1" applyAlignment="1">
      <alignment vertical="top" wrapText="1"/>
    </xf>
    <xf numFmtId="0" fontId="34" fillId="0" borderId="0" xfId="0" applyFont="1" applyAlignment="1">
      <alignment vertical="center"/>
    </xf>
    <xf numFmtId="3" fontId="35" fillId="0" borderId="3" xfId="0" applyNumberFormat="1" applyFont="1" applyBorder="1" applyAlignment="1">
      <alignment vertical="top" wrapText="1"/>
    </xf>
    <xf numFmtId="3" fontId="35" fillId="0" borderId="6" xfId="0" applyNumberFormat="1" applyFont="1" applyBorder="1" applyAlignment="1">
      <alignment vertical="top" wrapText="1"/>
    </xf>
    <xf numFmtId="3" fontId="14" fillId="3" borderId="29" xfId="0" applyNumberFormat="1" applyFont="1" applyFill="1" applyBorder="1" applyAlignment="1">
      <alignment vertical="top" wrapText="1"/>
    </xf>
    <xf numFmtId="3" fontId="12" fillId="0" borderId="3" xfId="0" applyNumberFormat="1" applyFont="1" applyFill="1" applyBorder="1" applyAlignment="1">
      <alignment vertical="top" wrapText="1"/>
    </xf>
    <xf numFmtId="3" fontId="12" fillId="0" borderId="6" xfId="0" applyNumberFormat="1" applyFont="1" applyFill="1" applyBorder="1" applyAlignment="1">
      <alignment vertical="top" wrapText="1"/>
    </xf>
    <xf numFmtId="3" fontId="12" fillId="0" borderId="2" xfId="0" applyNumberFormat="1" applyFont="1" applyFill="1" applyBorder="1" applyAlignment="1">
      <alignment vertical="top" wrapText="1"/>
    </xf>
    <xf numFmtId="3" fontId="12" fillId="0" borderId="5" xfId="0" applyNumberFormat="1" applyFont="1" applyFill="1" applyBorder="1" applyAlignment="1">
      <alignment vertical="top" wrapText="1"/>
    </xf>
    <xf numFmtId="3" fontId="35" fillId="0" borderId="3" xfId="0" applyNumberFormat="1" applyFont="1" applyFill="1" applyBorder="1" applyAlignment="1">
      <alignment vertical="top" wrapText="1"/>
    </xf>
    <xf numFmtId="3" fontId="35" fillId="0" borderId="6" xfId="0" applyNumberFormat="1" applyFont="1" applyFill="1" applyBorder="1" applyAlignment="1">
      <alignment vertical="top" wrapText="1"/>
    </xf>
    <xf numFmtId="3" fontId="27" fillId="0" borderId="6" xfId="0" applyNumberFormat="1" applyFont="1" applyFill="1" applyBorder="1" applyAlignment="1">
      <alignment vertical="top" wrapText="1"/>
    </xf>
    <xf numFmtId="3" fontId="29" fillId="0" borderId="3" xfId="0" applyNumberFormat="1" applyFont="1" applyFill="1" applyBorder="1" applyAlignment="1">
      <alignment vertical="top" wrapText="1"/>
    </xf>
    <xf numFmtId="3" fontId="29" fillId="0" borderId="6" xfId="0" applyNumberFormat="1" applyFont="1" applyFill="1" applyBorder="1" applyAlignment="1">
      <alignment vertical="top" wrapText="1"/>
    </xf>
    <xf numFmtId="3" fontId="14" fillId="0" borderId="1" xfId="0" applyNumberFormat="1" applyFont="1" applyBorder="1" applyAlignment="1">
      <alignment vertical="top" wrapText="1"/>
    </xf>
    <xf numFmtId="3" fontId="5" fillId="0" borderId="30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12" fillId="0" borderId="33" xfId="0" applyNumberFormat="1" applyFont="1" applyBorder="1" applyAlignment="1">
      <alignment vertical="top" wrapText="1"/>
    </xf>
    <xf numFmtId="3" fontId="24" fillId="0" borderId="33" xfId="0" applyNumberFormat="1" applyFont="1" applyBorder="1" applyAlignment="1">
      <alignment vertical="center"/>
    </xf>
    <xf numFmtId="3" fontId="0" fillId="0" borderId="34" xfId="0" applyNumberFormat="1" applyBorder="1" applyAlignment="1">
      <alignment/>
    </xf>
    <xf numFmtId="3" fontId="3" fillId="0" borderId="1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/>
    </xf>
    <xf numFmtId="49" fontId="21" fillId="4" borderId="14" xfId="0" applyNumberFormat="1" applyFont="1" applyFill="1" applyBorder="1" applyAlignment="1">
      <alignment vertical="center"/>
    </xf>
    <xf numFmtId="49" fontId="32" fillId="4" borderId="14" xfId="0" applyNumberFormat="1" applyFont="1" applyFill="1" applyBorder="1" applyAlignment="1">
      <alignment vertical="center"/>
    </xf>
    <xf numFmtId="0" fontId="21" fillId="4" borderId="14" xfId="0" applyFont="1" applyFill="1" applyBorder="1" applyAlignment="1">
      <alignment vertical="center" wrapText="1"/>
    </xf>
    <xf numFmtId="3" fontId="21" fillId="4" borderId="25" xfId="0" applyNumberFormat="1" applyFont="1" applyFill="1" applyBorder="1" applyAlignment="1">
      <alignment horizontal="center" vertical="center"/>
    </xf>
    <xf numFmtId="3" fontId="21" fillId="4" borderId="25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/>
    </xf>
    <xf numFmtId="49" fontId="5" fillId="3" borderId="1" xfId="0" applyNumberFormat="1" applyFont="1" applyFill="1" applyBorder="1" applyAlignment="1">
      <alignment/>
    </xf>
    <xf numFmtId="49" fontId="0" fillId="3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21" fillId="4" borderId="25" xfId="0" applyNumberFormat="1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top" wrapText="1"/>
    </xf>
    <xf numFmtId="3" fontId="24" fillId="0" borderId="0" xfId="0" applyNumberFormat="1" applyFont="1" applyBorder="1" applyAlignment="1">
      <alignment vertical="center"/>
    </xf>
    <xf numFmtId="4" fontId="20" fillId="8" borderId="10" xfId="0" applyNumberFormat="1" applyFont="1" applyFill="1" applyBorder="1" applyAlignment="1">
      <alignment vertical="center"/>
    </xf>
    <xf numFmtId="3" fontId="5" fillId="8" borderId="8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3" fontId="14" fillId="0" borderId="0" xfId="0" applyNumberFormat="1" applyFont="1" applyBorder="1" applyAlignment="1">
      <alignment vertical="top" wrapText="1"/>
    </xf>
    <xf numFmtId="3" fontId="25" fillId="0" borderId="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9" fontId="31" fillId="7" borderId="22" xfId="0" applyNumberFormat="1" applyFont="1" applyFill="1" applyBorder="1" applyAlignment="1">
      <alignment/>
    </xf>
    <xf numFmtId="49" fontId="0" fillId="7" borderId="19" xfId="0" applyNumberFormat="1" applyFont="1" applyFill="1" applyBorder="1" applyAlignment="1">
      <alignment vertical="center"/>
    </xf>
    <xf numFmtId="0" fontId="5" fillId="7" borderId="19" xfId="0" applyFont="1" applyFill="1" applyBorder="1" applyAlignment="1">
      <alignment vertical="center"/>
    </xf>
    <xf numFmtId="3" fontId="5" fillId="7" borderId="19" xfId="0" applyNumberFormat="1" applyFont="1" applyFill="1" applyBorder="1" applyAlignment="1">
      <alignment horizontal="center" vertical="center"/>
    </xf>
    <xf numFmtId="3" fontId="5" fillId="7" borderId="2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6" fillId="0" borderId="0" xfId="0" applyFont="1" applyBorder="1" applyAlignment="1">
      <alignment/>
    </xf>
    <xf numFmtId="49" fontId="14" fillId="3" borderId="36" xfId="0" applyNumberFormat="1" applyFont="1" applyFill="1" applyBorder="1" applyAlignment="1">
      <alignment vertical="top" wrapText="1"/>
    </xf>
    <xf numFmtId="49" fontId="22" fillId="3" borderId="37" xfId="0" applyNumberFormat="1" applyFont="1" applyFill="1" applyBorder="1" applyAlignment="1">
      <alignment vertical="top" wrapText="1"/>
    </xf>
    <xf numFmtId="0" fontId="14" fillId="3" borderId="37" xfId="0" applyFont="1" applyFill="1" applyBorder="1" applyAlignment="1">
      <alignment vertical="top" wrapText="1"/>
    </xf>
    <xf numFmtId="3" fontId="14" fillId="3" borderId="37" xfId="0" applyNumberFormat="1" applyFont="1" applyFill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49" fontId="26" fillId="0" borderId="1" xfId="0" applyNumberFormat="1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3" fontId="26" fillId="0" borderId="1" xfId="0" applyNumberFormat="1" applyFont="1" applyBorder="1" applyAlignment="1">
      <alignment vertical="top" wrapText="1"/>
    </xf>
    <xf numFmtId="3" fontId="26" fillId="0" borderId="1" xfId="0" applyNumberFormat="1" applyFont="1" applyFill="1" applyBorder="1" applyAlignment="1">
      <alignment vertical="top" wrapText="1"/>
    </xf>
    <xf numFmtId="3" fontId="26" fillId="7" borderId="1" xfId="0" applyNumberFormat="1" applyFont="1" applyFill="1" applyBorder="1" applyAlignment="1">
      <alignment vertical="top" wrapText="1"/>
    </xf>
    <xf numFmtId="3" fontId="26" fillId="4" borderId="1" xfId="0" applyNumberFormat="1" applyFont="1" applyFill="1" applyBorder="1" applyAlignment="1">
      <alignment vertical="top" wrapText="1"/>
    </xf>
    <xf numFmtId="3" fontId="37" fillId="3" borderId="19" xfId="0" applyNumberFormat="1" applyFont="1" applyFill="1" applyBorder="1" applyAlignment="1">
      <alignment vertical="top" wrapText="1"/>
    </xf>
    <xf numFmtId="3" fontId="26" fillId="0" borderId="6" xfId="0" applyNumberFormat="1" applyFont="1" applyBorder="1" applyAlignment="1">
      <alignment vertical="top" wrapText="1"/>
    </xf>
    <xf numFmtId="3" fontId="38" fillId="4" borderId="3" xfId="0" applyNumberFormat="1" applyFont="1" applyFill="1" applyBorder="1" applyAlignment="1">
      <alignment vertical="top" wrapText="1"/>
    </xf>
    <xf numFmtId="3" fontId="26" fillId="0" borderId="3" xfId="0" applyNumberFormat="1" applyFont="1" applyFill="1" applyBorder="1" applyAlignment="1">
      <alignment vertical="top" wrapText="1"/>
    </xf>
    <xf numFmtId="3" fontId="26" fillId="0" borderId="6" xfId="0" applyNumberFormat="1" applyFont="1" applyFill="1" applyBorder="1" applyAlignment="1">
      <alignment vertical="top" wrapText="1"/>
    </xf>
    <xf numFmtId="3" fontId="38" fillId="4" borderId="5" xfId="0" applyNumberFormat="1" applyFont="1" applyFill="1" applyBorder="1" applyAlignment="1">
      <alignment vertical="top" wrapText="1"/>
    </xf>
    <xf numFmtId="3" fontId="26" fillId="0" borderId="26" xfId="0" applyNumberFormat="1" applyFont="1" applyBorder="1" applyAlignment="1">
      <alignment vertical="top" wrapText="1"/>
    </xf>
    <xf numFmtId="3" fontId="26" fillId="0" borderId="26" xfId="0" applyNumberFormat="1" applyFont="1" applyFill="1" applyBorder="1" applyAlignment="1">
      <alignment vertical="top" wrapText="1"/>
    </xf>
    <xf numFmtId="3" fontId="14" fillId="0" borderId="3" xfId="0" applyNumberFormat="1" applyFont="1" applyBorder="1" applyAlignment="1">
      <alignment vertical="top" wrapText="1"/>
    </xf>
    <xf numFmtId="3" fontId="22" fillId="4" borderId="25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14" fillId="0" borderId="19" xfId="0" applyNumberFormat="1" applyFont="1" applyFill="1" applyBorder="1" applyAlignment="1">
      <alignment vertical="top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view="pageBreakPreview" zoomScaleSheetLayoutView="100" workbookViewId="0" topLeftCell="A82">
      <selection activeCell="H26" sqref="H26:H27"/>
    </sheetView>
  </sheetViews>
  <sheetFormatPr defaultColWidth="9.00390625" defaultRowHeight="12.75"/>
  <cols>
    <col min="1" max="1" width="6.875" style="0" customWidth="1"/>
    <col min="2" max="2" width="7.125" style="0" customWidth="1"/>
    <col min="3" max="3" width="8.375" style="0" customWidth="1"/>
    <col min="4" max="4" width="38.875" style="0" customWidth="1"/>
    <col min="5" max="5" width="10.125" style="0" customWidth="1"/>
    <col min="6" max="6" width="10.875" style="0" customWidth="1"/>
    <col min="7" max="7" width="10.375" style="0" customWidth="1"/>
    <col min="8" max="8" width="12.75390625" style="0" customWidth="1"/>
  </cols>
  <sheetData>
    <row r="1" spans="1:5" ht="15.75" customHeight="1">
      <c r="A1" s="451" t="s">
        <v>501</v>
      </c>
      <c r="B1" s="451"/>
      <c r="C1" s="451"/>
      <c r="D1" s="451"/>
      <c r="E1" s="451"/>
    </row>
    <row r="2" spans="2:4" ht="11.25" customHeight="1">
      <c r="B2" s="2"/>
      <c r="C2" s="2"/>
      <c r="D2" s="2"/>
    </row>
    <row r="3" ht="12.75">
      <c r="G3" s="14" t="s">
        <v>63</v>
      </c>
    </row>
    <row r="4" spans="1:7" s="40" customFormat="1" ht="15" customHeight="1">
      <c r="A4" s="452" t="s">
        <v>2</v>
      </c>
      <c r="B4" s="452" t="s">
        <v>3</v>
      </c>
      <c r="C4" s="452" t="s">
        <v>4</v>
      </c>
      <c r="D4" s="452" t="s">
        <v>5</v>
      </c>
      <c r="E4" s="450" t="s">
        <v>181</v>
      </c>
      <c r="F4" s="450" t="s">
        <v>178</v>
      </c>
      <c r="G4" s="450"/>
    </row>
    <row r="5" spans="1:7" s="40" customFormat="1" ht="15" customHeight="1">
      <c r="A5" s="453"/>
      <c r="B5" s="453"/>
      <c r="C5" s="454"/>
      <c r="D5" s="454"/>
      <c r="E5" s="455"/>
      <c r="F5" s="87" t="s">
        <v>179</v>
      </c>
      <c r="G5" s="87" t="s">
        <v>180</v>
      </c>
    </row>
    <row r="6" spans="1:7" s="44" customFormat="1" ht="7.5" customHeight="1">
      <c r="A6" s="20">
        <v>1</v>
      </c>
      <c r="B6" s="20">
        <v>2</v>
      </c>
      <c r="C6" s="20">
        <v>3</v>
      </c>
      <c r="D6" s="20">
        <v>4</v>
      </c>
      <c r="E6" s="20">
        <v>6</v>
      </c>
      <c r="F6" s="20">
        <v>7</v>
      </c>
      <c r="G6" s="20">
        <v>8</v>
      </c>
    </row>
    <row r="7" spans="1:7" ht="19.5" customHeight="1">
      <c r="A7" s="235" t="s">
        <v>196</v>
      </c>
      <c r="B7" s="233"/>
      <c r="C7" s="233"/>
      <c r="D7" s="236" t="s">
        <v>287</v>
      </c>
      <c r="E7" s="234">
        <f>E8</f>
        <v>724440</v>
      </c>
      <c r="F7" s="234">
        <f>F8</f>
        <v>31440</v>
      </c>
      <c r="G7" s="234">
        <f>G8</f>
        <v>693000</v>
      </c>
    </row>
    <row r="8" spans="1:7" ht="19.5" customHeight="1">
      <c r="A8" s="89"/>
      <c r="B8" s="256" t="s">
        <v>197</v>
      </c>
      <c r="C8" s="256"/>
      <c r="D8" s="257" t="s">
        <v>288</v>
      </c>
      <c r="E8" s="258">
        <f>SUM(E9:E11)</f>
        <v>724440</v>
      </c>
      <c r="F8" s="258">
        <f>SUM(F9:F11)</f>
        <v>31440</v>
      </c>
      <c r="G8" s="258">
        <f>SUM(G9:G11)</f>
        <v>693000</v>
      </c>
    </row>
    <row r="9" spans="1:7" ht="31.5" customHeight="1">
      <c r="A9" s="90"/>
      <c r="B9" s="91"/>
      <c r="C9" s="91" t="s">
        <v>198</v>
      </c>
      <c r="D9" s="37" t="s">
        <v>268</v>
      </c>
      <c r="E9" s="341">
        <v>6440</v>
      </c>
      <c r="F9" s="341">
        <v>6440</v>
      </c>
      <c r="G9" s="334">
        <v>0</v>
      </c>
    </row>
    <row r="10" spans="1:7" ht="37.5" customHeight="1">
      <c r="A10" s="92"/>
      <c r="B10" s="93"/>
      <c r="C10" s="93" t="s">
        <v>200</v>
      </c>
      <c r="D10" s="108" t="s">
        <v>270</v>
      </c>
      <c r="E10" s="341">
        <v>25000</v>
      </c>
      <c r="F10" s="341">
        <v>25000</v>
      </c>
      <c r="G10" s="334">
        <v>0</v>
      </c>
    </row>
    <row r="11" spans="1:7" ht="27" customHeight="1">
      <c r="A11" s="92"/>
      <c r="B11" s="93"/>
      <c r="C11" s="93" t="s">
        <v>201</v>
      </c>
      <c r="D11" s="38" t="s">
        <v>271</v>
      </c>
      <c r="E11" s="341">
        <v>693000</v>
      </c>
      <c r="F11" s="332">
        <v>0</v>
      </c>
      <c r="G11" s="334">
        <v>693000</v>
      </c>
    </row>
    <row r="12" spans="1:7" ht="19.5" customHeight="1">
      <c r="A12" s="237" t="s">
        <v>204</v>
      </c>
      <c r="B12" s="238"/>
      <c r="C12" s="238"/>
      <c r="D12" s="339" t="s">
        <v>291</v>
      </c>
      <c r="E12" s="240">
        <f>E13+E15+E17</f>
        <v>100744</v>
      </c>
      <c r="F12" s="240">
        <v>100744</v>
      </c>
      <c r="G12" s="337">
        <v>0</v>
      </c>
    </row>
    <row r="13" spans="1:7" ht="19.5" customHeight="1">
      <c r="A13" s="104"/>
      <c r="B13" s="251" t="s">
        <v>205</v>
      </c>
      <c r="C13" s="251"/>
      <c r="D13" s="340" t="s">
        <v>292</v>
      </c>
      <c r="E13" s="253">
        <f>E14</f>
        <v>31744</v>
      </c>
      <c r="F13" s="253">
        <f>F14</f>
        <v>31744</v>
      </c>
      <c r="G13" s="253">
        <f>G14</f>
        <v>0</v>
      </c>
    </row>
    <row r="14" spans="1:7" ht="36" customHeight="1">
      <c r="A14" s="92"/>
      <c r="B14" s="93"/>
      <c r="C14" s="93" t="s">
        <v>191</v>
      </c>
      <c r="D14" s="64" t="s">
        <v>192</v>
      </c>
      <c r="E14" s="341">
        <v>31744</v>
      </c>
      <c r="F14" s="333">
        <v>31744</v>
      </c>
      <c r="G14" s="334">
        <v>0</v>
      </c>
    </row>
    <row r="15" spans="1:7" ht="19.5" customHeight="1">
      <c r="A15" s="90"/>
      <c r="B15" s="251" t="s">
        <v>206</v>
      </c>
      <c r="C15" s="251"/>
      <c r="D15" s="255" t="s">
        <v>293</v>
      </c>
      <c r="E15" s="253">
        <f>E16</f>
        <v>20000</v>
      </c>
      <c r="F15" s="253">
        <f>F16</f>
        <v>20000</v>
      </c>
      <c r="G15" s="253">
        <f>G16</f>
        <v>0</v>
      </c>
    </row>
    <row r="16" spans="1:7" ht="19.5" customHeight="1">
      <c r="A16" s="92"/>
      <c r="B16" s="93"/>
      <c r="C16" s="93" t="s">
        <v>207</v>
      </c>
      <c r="D16" s="43" t="s">
        <v>272</v>
      </c>
      <c r="E16" s="331">
        <v>20000</v>
      </c>
      <c r="F16" s="333">
        <v>20000</v>
      </c>
      <c r="G16" s="334">
        <v>0</v>
      </c>
    </row>
    <row r="17" spans="1:7" s="47" customFormat="1" ht="19.5" customHeight="1">
      <c r="A17" s="92"/>
      <c r="B17" s="248" t="s">
        <v>208</v>
      </c>
      <c r="C17" s="248"/>
      <c r="D17" s="249" t="s">
        <v>281</v>
      </c>
      <c r="E17" s="250">
        <f>E18</f>
        <v>49000</v>
      </c>
      <c r="F17" s="250">
        <f>F18</f>
        <v>49000</v>
      </c>
      <c r="G17" s="250">
        <f>G18</f>
        <v>0</v>
      </c>
    </row>
    <row r="18" spans="1:7" ht="15.75" customHeight="1">
      <c r="A18" s="92"/>
      <c r="B18" s="93"/>
      <c r="C18" s="93" t="s">
        <v>209</v>
      </c>
      <c r="D18" s="43" t="s">
        <v>273</v>
      </c>
      <c r="E18" s="331">
        <v>49000</v>
      </c>
      <c r="F18" s="333">
        <v>49000</v>
      </c>
      <c r="G18" s="334">
        <v>0</v>
      </c>
    </row>
    <row r="19" spans="1:7" ht="39.75" customHeight="1">
      <c r="A19" s="237" t="s">
        <v>210</v>
      </c>
      <c r="B19" s="238"/>
      <c r="C19" s="238"/>
      <c r="D19" s="241" t="s">
        <v>294</v>
      </c>
      <c r="E19" s="240">
        <f>E20</f>
        <v>800</v>
      </c>
      <c r="F19" s="240">
        <f>F20</f>
        <v>800</v>
      </c>
      <c r="G19" s="240">
        <f>G20</f>
        <v>0</v>
      </c>
    </row>
    <row r="20" spans="1:7" ht="35.25" customHeight="1">
      <c r="A20" s="90"/>
      <c r="B20" s="251" t="s">
        <v>211</v>
      </c>
      <c r="C20" s="251"/>
      <c r="D20" s="252" t="s">
        <v>294</v>
      </c>
      <c r="E20" s="336">
        <v>800</v>
      </c>
      <c r="F20" s="336">
        <v>800</v>
      </c>
      <c r="G20" s="338">
        <v>0</v>
      </c>
    </row>
    <row r="21" spans="1:7" ht="36" customHeight="1">
      <c r="A21" s="92"/>
      <c r="B21" s="93"/>
      <c r="C21" s="93" t="s">
        <v>191</v>
      </c>
      <c r="D21" s="64" t="s">
        <v>192</v>
      </c>
      <c r="E21" s="341">
        <v>800</v>
      </c>
      <c r="F21" s="333">
        <v>800</v>
      </c>
      <c r="G21" s="334">
        <v>0</v>
      </c>
    </row>
    <row r="22" spans="1:28" ht="24.75" customHeight="1">
      <c r="A22" s="242" t="s">
        <v>212</v>
      </c>
      <c r="B22" s="243"/>
      <c r="C22" s="243"/>
      <c r="D22" s="244" t="s">
        <v>295</v>
      </c>
      <c r="E22" s="245">
        <f>E23</f>
        <v>500</v>
      </c>
      <c r="F22" s="245">
        <f>F23</f>
        <v>500</v>
      </c>
      <c r="G22" s="245">
        <f>G23</f>
        <v>0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7" ht="16.5" customHeight="1">
      <c r="A23" s="92"/>
      <c r="B23" s="248" t="s">
        <v>213</v>
      </c>
      <c r="C23" s="248"/>
      <c r="D23" s="249" t="s">
        <v>296</v>
      </c>
      <c r="E23" s="336">
        <v>500</v>
      </c>
      <c r="F23" s="336">
        <v>500</v>
      </c>
      <c r="G23" s="338">
        <v>0</v>
      </c>
    </row>
    <row r="24" spans="1:7" ht="39.75" customHeight="1">
      <c r="A24" s="92"/>
      <c r="B24" s="93"/>
      <c r="C24" s="93" t="s">
        <v>191</v>
      </c>
      <c r="D24" s="64" t="s">
        <v>192</v>
      </c>
      <c r="E24" s="331">
        <v>500</v>
      </c>
      <c r="F24" s="333">
        <v>500</v>
      </c>
      <c r="G24" s="334">
        <v>0</v>
      </c>
    </row>
    <row r="25" spans="1:8" ht="51.75" customHeight="1">
      <c r="A25" s="237" t="s">
        <v>214</v>
      </c>
      <c r="B25" s="238"/>
      <c r="C25" s="238"/>
      <c r="D25" s="241" t="s">
        <v>297</v>
      </c>
      <c r="E25" s="240">
        <f>E26+E28+E34+E42+E46</f>
        <v>2644963</v>
      </c>
      <c r="F25" s="240">
        <f>F26+F28+F34+F42+F46</f>
        <v>2644963</v>
      </c>
      <c r="G25" s="240">
        <f>G26+G28+G34+G42+G46</f>
        <v>0</v>
      </c>
      <c r="H25" s="169"/>
    </row>
    <row r="26" spans="1:7" ht="27.75" customHeight="1">
      <c r="A26" s="92"/>
      <c r="B26" s="248" t="s">
        <v>215</v>
      </c>
      <c r="C26" s="248"/>
      <c r="D26" s="254" t="s">
        <v>298</v>
      </c>
      <c r="E26" s="336">
        <v>6000</v>
      </c>
      <c r="F26" s="336">
        <v>6000</v>
      </c>
      <c r="G26" s="338">
        <v>0</v>
      </c>
    </row>
    <row r="27" spans="1:7" ht="22.5" customHeight="1">
      <c r="A27" s="90"/>
      <c r="B27" s="91"/>
      <c r="C27" s="91" t="s">
        <v>217</v>
      </c>
      <c r="D27" s="37" t="s">
        <v>264</v>
      </c>
      <c r="E27" s="331">
        <v>6000</v>
      </c>
      <c r="F27" s="333">
        <v>6000</v>
      </c>
      <c r="G27" s="334">
        <v>0</v>
      </c>
    </row>
    <row r="28" spans="1:8" ht="64.5" customHeight="1">
      <c r="A28" s="92"/>
      <c r="B28" s="248" t="s">
        <v>218</v>
      </c>
      <c r="C28" s="248"/>
      <c r="D28" s="254" t="s">
        <v>299</v>
      </c>
      <c r="E28" s="250">
        <f>SUM(E29:E33)</f>
        <v>753430</v>
      </c>
      <c r="F28" s="250">
        <f>SUM(F29:F33)</f>
        <v>753430</v>
      </c>
      <c r="G28" s="250">
        <f>SUM(G29:G33)</f>
        <v>0</v>
      </c>
      <c r="H28" s="169"/>
    </row>
    <row r="29" spans="1:7" ht="18" customHeight="1">
      <c r="A29" s="90"/>
      <c r="B29" s="91"/>
      <c r="C29" s="91" t="s">
        <v>219</v>
      </c>
      <c r="D29" s="43" t="s">
        <v>256</v>
      </c>
      <c r="E29" s="333">
        <v>526096</v>
      </c>
      <c r="F29" s="333">
        <v>526096</v>
      </c>
      <c r="G29" s="334">
        <v>0</v>
      </c>
    </row>
    <row r="30" spans="1:7" ht="17.25" customHeight="1">
      <c r="A30" s="92"/>
      <c r="B30" s="93"/>
      <c r="C30" s="93" t="s">
        <v>220</v>
      </c>
      <c r="D30" s="19" t="s">
        <v>257</v>
      </c>
      <c r="E30" s="333">
        <v>168085</v>
      </c>
      <c r="F30" s="333">
        <v>168085</v>
      </c>
      <c r="G30" s="334">
        <v>0</v>
      </c>
    </row>
    <row r="31" spans="1:7" ht="16.5" customHeight="1">
      <c r="A31" s="92"/>
      <c r="B31" s="93"/>
      <c r="C31" s="93" t="s">
        <v>221</v>
      </c>
      <c r="D31" s="43" t="s">
        <v>258</v>
      </c>
      <c r="E31" s="333">
        <v>42249</v>
      </c>
      <c r="F31" s="333">
        <v>42249</v>
      </c>
      <c r="G31" s="334">
        <v>0</v>
      </c>
    </row>
    <row r="32" spans="1:7" ht="16.5" customHeight="1">
      <c r="A32" s="92"/>
      <c r="B32" s="93"/>
      <c r="C32" s="93" t="s">
        <v>222</v>
      </c>
      <c r="D32" s="43" t="s">
        <v>259</v>
      </c>
      <c r="E32" s="333">
        <v>16000</v>
      </c>
      <c r="F32" s="333">
        <v>16000</v>
      </c>
      <c r="G32" s="334">
        <v>0</v>
      </c>
    </row>
    <row r="33" spans="1:7" ht="21" customHeight="1">
      <c r="A33" s="92"/>
      <c r="B33" s="93"/>
      <c r="C33" s="93" t="s">
        <v>223</v>
      </c>
      <c r="D33" s="43" t="s">
        <v>261</v>
      </c>
      <c r="E33" s="333">
        <v>1000</v>
      </c>
      <c r="F33" s="333">
        <v>1000</v>
      </c>
      <c r="G33" s="334">
        <v>0</v>
      </c>
    </row>
    <row r="34" spans="1:7" ht="51">
      <c r="A34" s="90"/>
      <c r="B34" s="251" t="s">
        <v>224</v>
      </c>
      <c r="C34" s="251"/>
      <c r="D34" s="254" t="s">
        <v>469</v>
      </c>
      <c r="E34" s="253">
        <f>SUM(E35:E41)</f>
        <v>1171059</v>
      </c>
      <c r="F34" s="253">
        <f>SUM(F35:F41)</f>
        <v>1171059</v>
      </c>
      <c r="G34" s="253">
        <f>SUM(G35:G41)</f>
        <v>0</v>
      </c>
    </row>
    <row r="35" spans="1:8" ht="12.75">
      <c r="A35" s="92"/>
      <c r="B35" s="93"/>
      <c r="C35" s="93" t="s">
        <v>219</v>
      </c>
      <c r="D35" s="43" t="s">
        <v>256</v>
      </c>
      <c r="E35" s="333">
        <v>419700</v>
      </c>
      <c r="F35" s="333">
        <v>419700</v>
      </c>
      <c r="G35" s="334">
        <v>0</v>
      </c>
      <c r="H35" s="169"/>
    </row>
    <row r="36" spans="1:7" ht="12.75">
      <c r="A36" s="90"/>
      <c r="B36" s="91"/>
      <c r="C36" s="91" t="s">
        <v>220</v>
      </c>
      <c r="D36" s="19" t="s">
        <v>257</v>
      </c>
      <c r="E36" s="333">
        <v>648096</v>
      </c>
      <c r="F36" s="333">
        <v>648096</v>
      </c>
      <c r="G36" s="334">
        <v>0</v>
      </c>
    </row>
    <row r="37" spans="1:7" ht="12.75">
      <c r="A37" s="92"/>
      <c r="B37" s="93"/>
      <c r="C37" s="93" t="s">
        <v>221</v>
      </c>
      <c r="D37" s="43" t="s">
        <v>258</v>
      </c>
      <c r="E37" s="333">
        <v>3263</v>
      </c>
      <c r="F37" s="333">
        <v>3263</v>
      </c>
      <c r="G37" s="334">
        <v>0</v>
      </c>
    </row>
    <row r="38" spans="1:7" ht="12.75">
      <c r="A38" s="92"/>
      <c r="B38" s="93"/>
      <c r="C38" s="93" t="s">
        <v>222</v>
      </c>
      <c r="D38" s="43" t="s">
        <v>259</v>
      </c>
      <c r="E38" s="333">
        <v>21000</v>
      </c>
      <c r="F38" s="333">
        <v>21000</v>
      </c>
      <c r="G38" s="334">
        <v>0</v>
      </c>
    </row>
    <row r="39" spans="1:7" ht="12.75">
      <c r="A39" s="92"/>
      <c r="B39" s="93"/>
      <c r="C39" s="93" t="s">
        <v>225</v>
      </c>
      <c r="D39" s="43" t="s">
        <v>260</v>
      </c>
      <c r="E39" s="333">
        <v>3000</v>
      </c>
      <c r="F39" s="333">
        <v>3000</v>
      </c>
      <c r="G39" s="334">
        <v>0</v>
      </c>
    </row>
    <row r="40" spans="1:7" ht="12.75">
      <c r="A40" s="92"/>
      <c r="B40" s="93"/>
      <c r="C40" s="93" t="s">
        <v>223</v>
      </c>
      <c r="D40" s="43" t="s">
        <v>261</v>
      </c>
      <c r="E40" s="333">
        <v>74000</v>
      </c>
      <c r="F40" s="333">
        <v>74000</v>
      </c>
      <c r="G40" s="334">
        <v>0</v>
      </c>
    </row>
    <row r="41" spans="1:7" ht="25.5">
      <c r="A41" s="90"/>
      <c r="B41" s="91"/>
      <c r="C41" s="91" t="s">
        <v>216</v>
      </c>
      <c r="D41" s="37" t="s">
        <v>274</v>
      </c>
      <c r="E41" s="333">
        <v>2000</v>
      </c>
      <c r="F41" s="333">
        <v>2000</v>
      </c>
      <c r="G41" s="334">
        <v>0</v>
      </c>
    </row>
    <row r="42" spans="1:7" ht="25.5">
      <c r="A42" s="92"/>
      <c r="B42" s="248" t="s">
        <v>226</v>
      </c>
      <c r="C42" s="248"/>
      <c r="D42" s="254" t="s">
        <v>300</v>
      </c>
      <c r="E42" s="250">
        <f>SUM(E43:E45)</f>
        <v>72000</v>
      </c>
      <c r="F42" s="250">
        <f>SUM(F43:F45)</f>
        <v>72000</v>
      </c>
      <c r="G42" s="250">
        <f>SUM(G43:G45)</f>
        <v>0</v>
      </c>
    </row>
    <row r="43" spans="1:7" ht="12.75">
      <c r="A43" s="90"/>
      <c r="B43" s="91"/>
      <c r="C43" s="91" t="s">
        <v>227</v>
      </c>
      <c r="D43" s="19" t="s">
        <v>262</v>
      </c>
      <c r="E43" s="333">
        <v>18000</v>
      </c>
      <c r="F43" s="333">
        <v>18000</v>
      </c>
      <c r="G43" s="334">
        <v>0</v>
      </c>
    </row>
    <row r="44" spans="1:7" ht="12.75">
      <c r="A44" s="92"/>
      <c r="B44" s="93"/>
      <c r="C44" s="93" t="s">
        <v>228</v>
      </c>
      <c r="D44" s="43" t="s">
        <v>263</v>
      </c>
      <c r="E44" s="333">
        <v>4000</v>
      </c>
      <c r="F44" s="333">
        <v>4000</v>
      </c>
      <c r="G44" s="334">
        <v>0</v>
      </c>
    </row>
    <row r="45" spans="1:7" ht="25.5">
      <c r="A45" s="92"/>
      <c r="B45" s="93"/>
      <c r="C45" s="326" t="s">
        <v>199</v>
      </c>
      <c r="D45" s="107" t="s">
        <v>269</v>
      </c>
      <c r="E45" s="331">
        <v>50000</v>
      </c>
      <c r="F45" s="333">
        <v>50000</v>
      </c>
      <c r="G45" s="334">
        <v>0</v>
      </c>
    </row>
    <row r="46" spans="1:7" ht="25.5">
      <c r="A46" s="92"/>
      <c r="B46" s="248" t="s">
        <v>229</v>
      </c>
      <c r="C46" s="248"/>
      <c r="D46" s="254" t="s">
        <v>301</v>
      </c>
      <c r="E46" s="250">
        <f>SUM(E47:E48)</f>
        <v>642474</v>
      </c>
      <c r="F46" s="250">
        <f>SUM(F47:F48)</f>
        <v>642474</v>
      </c>
      <c r="G46" s="250">
        <f>SUM(G47:G48)</f>
        <v>0</v>
      </c>
    </row>
    <row r="47" spans="1:7" ht="12.75">
      <c r="A47" s="90"/>
      <c r="B47" s="91"/>
      <c r="C47" s="91" t="s">
        <v>230</v>
      </c>
      <c r="D47" s="19" t="s">
        <v>265</v>
      </c>
      <c r="E47" s="331">
        <v>618974</v>
      </c>
      <c r="F47" s="333">
        <v>618974</v>
      </c>
      <c r="G47" s="334">
        <v>0</v>
      </c>
    </row>
    <row r="48" spans="1:7" ht="12.75">
      <c r="A48" s="92"/>
      <c r="B48" s="93"/>
      <c r="C48" s="93" t="s">
        <v>231</v>
      </c>
      <c r="D48" s="43" t="s">
        <v>266</v>
      </c>
      <c r="E48" s="333">
        <v>23500</v>
      </c>
      <c r="F48" s="333">
        <v>23500</v>
      </c>
      <c r="G48" s="334">
        <v>0</v>
      </c>
    </row>
    <row r="49" spans="1:7" ht="12.75">
      <c r="A49" s="242" t="s">
        <v>232</v>
      </c>
      <c r="B49" s="246"/>
      <c r="C49" s="246"/>
      <c r="D49" s="247" t="s">
        <v>302</v>
      </c>
      <c r="E49" s="245">
        <f>E50+E52+E54+E57</f>
        <v>4023129</v>
      </c>
      <c r="F49" s="245">
        <f>F50+F52+F54+F57</f>
        <v>4023129</v>
      </c>
      <c r="G49" s="245">
        <f>G50+G52+G54+G57</f>
        <v>0</v>
      </c>
    </row>
    <row r="50" spans="1:7" ht="12.75">
      <c r="A50" s="92"/>
      <c r="B50" s="248" t="s">
        <v>233</v>
      </c>
      <c r="C50" s="248"/>
      <c r="D50" s="249" t="s">
        <v>303</v>
      </c>
      <c r="E50" s="336">
        <v>2498171</v>
      </c>
      <c r="F50" s="336">
        <v>2498171</v>
      </c>
      <c r="G50" s="338">
        <v>0</v>
      </c>
    </row>
    <row r="51" spans="1:7" ht="12.75">
      <c r="A51" s="92"/>
      <c r="B51" s="93"/>
      <c r="C51" s="93" t="s">
        <v>234</v>
      </c>
      <c r="D51" s="43" t="s">
        <v>267</v>
      </c>
      <c r="E51" s="331">
        <v>2498171</v>
      </c>
      <c r="F51" s="333">
        <v>2498171</v>
      </c>
      <c r="G51" s="334">
        <v>0</v>
      </c>
    </row>
    <row r="52" spans="1:7" ht="25.5">
      <c r="A52" s="92"/>
      <c r="B52" s="248" t="s">
        <v>235</v>
      </c>
      <c r="C52" s="248"/>
      <c r="D52" s="254" t="s">
        <v>304</v>
      </c>
      <c r="E52" s="336">
        <v>1291242</v>
      </c>
      <c r="F52" s="336">
        <v>1291242</v>
      </c>
      <c r="G52" s="338">
        <v>0</v>
      </c>
    </row>
    <row r="53" spans="1:7" ht="12.75">
      <c r="A53" s="92"/>
      <c r="B53" s="93"/>
      <c r="C53" s="93" t="s">
        <v>234</v>
      </c>
      <c r="D53" s="43" t="s">
        <v>267</v>
      </c>
      <c r="E53" s="331">
        <v>1291242</v>
      </c>
      <c r="F53" s="333">
        <v>1291242</v>
      </c>
      <c r="G53" s="334">
        <v>0</v>
      </c>
    </row>
    <row r="54" spans="1:7" ht="12.75">
      <c r="A54" s="90"/>
      <c r="B54" s="251" t="s">
        <v>236</v>
      </c>
      <c r="C54" s="251"/>
      <c r="D54" s="255" t="s">
        <v>305</v>
      </c>
      <c r="E54" s="336">
        <f>SUM(E55:E56)</f>
        <v>4500</v>
      </c>
      <c r="F54" s="336">
        <v>4500</v>
      </c>
      <c r="G54" s="338">
        <v>0</v>
      </c>
    </row>
    <row r="55" spans="1:7" ht="12.75">
      <c r="A55" s="92"/>
      <c r="B55" s="93"/>
      <c r="C55" s="93" t="s">
        <v>237</v>
      </c>
      <c r="D55" s="43" t="s">
        <v>276</v>
      </c>
      <c r="E55" s="333">
        <v>1000</v>
      </c>
      <c r="F55" s="333">
        <v>1000</v>
      </c>
      <c r="G55" s="334">
        <v>0</v>
      </c>
    </row>
    <row r="56" spans="1:7" ht="12.75">
      <c r="A56" s="90"/>
      <c r="B56" s="91"/>
      <c r="C56" s="91" t="s">
        <v>209</v>
      </c>
      <c r="D56" s="43" t="s">
        <v>273</v>
      </c>
      <c r="E56" s="333">
        <v>3500</v>
      </c>
      <c r="F56" s="333">
        <v>3500</v>
      </c>
      <c r="G56" s="334">
        <v>0</v>
      </c>
    </row>
    <row r="57" spans="1:7" ht="25.5">
      <c r="A57" s="92"/>
      <c r="B57" s="248" t="s">
        <v>238</v>
      </c>
      <c r="C57" s="248"/>
      <c r="D57" s="254" t="s">
        <v>306</v>
      </c>
      <c r="E57" s="336">
        <v>229216</v>
      </c>
      <c r="F57" s="336">
        <v>229216</v>
      </c>
      <c r="G57" s="338">
        <v>0</v>
      </c>
    </row>
    <row r="58" spans="1:7" ht="12.75">
      <c r="A58" s="92"/>
      <c r="B58" s="93"/>
      <c r="C58" s="93" t="s">
        <v>234</v>
      </c>
      <c r="D58" s="43" t="s">
        <v>267</v>
      </c>
      <c r="E58" s="341">
        <v>229216</v>
      </c>
      <c r="F58" s="333">
        <v>229216</v>
      </c>
      <c r="G58" s="334">
        <v>0</v>
      </c>
    </row>
    <row r="59" spans="1:7" ht="12.75">
      <c r="A59" s="237" t="s">
        <v>239</v>
      </c>
      <c r="B59" s="238"/>
      <c r="C59" s="238"/>
      <c r="D59" s="239" t="s">
        <v>307</v>
      </c>
      <c r="E59" s="240">
        <f>E60+E62</f>
        <v>32000</v>
      </c>
      <c r="F59" s="240">
        <f>F60+F62</f>
        <v>32000</v>
      </c>
      <c r="G59" s="240">
        <f>G60+G62</f>
        <v>0</v>
      </c>
    </row>
    <row r="60" spans="1:7" ht="12.75">
      <c r="A60" s="92"/>
      <c r="B60" s="248" t="s">
        <v>242</v>
      </c>
      <c r="C60" s="248"/>
      <c r="D60" s="249" t="s">
        <v>309</v>
      </c>
      <c r="E60" s="336">
        <v>3000</v>
      </c>
      <c r="F60" s="336">
        <v>3000</v>
      </c>
      <c r="G60" s="338">
        <v>0</v>
      </c>
    </row>
    <row r="61" spans="1:7" ht="12.75">
      <c r="A61" s="90"/>
      <c r="B61" s="91"/>
      <c r="C61" s="91" t="s">
        <v>207</v>
      </c>
      <c r="D61" s="19" t="s">
        <v>272</v>
      </c>
      <c r="E61" s="333">
        <v>3000</v>
      </c>
      <c r="F61" s="333">
        <v>3000</v>
      </c>
      <c r="G61" s="334">
        <v>0</v>
      </c>
    </row>
    <row r="62" spans="1:7" ht="12.75">
      <c r="A62" s="92"/>
      <c r="B62" s="248" t="s">
        <v>243</v>
      </c>
      <c r="C62" s="248"/>
      <c r="D62" s="249" t="s">
        <v>281</v>
      </c>
      <c r="E62" s="336">
        <v>29000</v>
      </c>
      <c r="F62" s="336">
        <v>29000</v>
      </c>
      <c r="G62" s="338">
        <v>0</v>
      </c>
    </row>
    <row r="63" spans="1:7" ht="38.25">
      <c r="A63" s="92"/>
      <c r="B63" s="93"/>
      <c r="C63" s="93" t="s">
        <v>241</v>
      </c>
      <c r="D63" s="107" t="s">
        <v>275</v>
      </c>
      <c r="E63" s="331">
        <v>29000</v>
      </c>
      <c r="F63" s="333">
        <v>29000</v>
      </c>
      <c r="G63" s="334">
        <v>0</v>
      </c>
    </row>
    <row r="64" spans="1:7" ht="12.75">
      <c r="A64" s="237" t="s">
        <v>244</v>
      </c>
      <c r="B64" s="238"/>
      <c r="C64" s="238"/>
      <c r="D64" s="239" t="s">
        <v>310</v>
      </c>
      <c r="E64" s="335">
        <v>89000</v>
      </c>
      <c r="F64" s="335">
        <v>89000</v>
      </c>
      <c r="G64" s="337">
        <v>0</v>
      </c>
    </row>
    <row r="65" spans="1:7" ht="12.75">
      <c r="A65" s="92"/>
      <c r="B65" s="248" t="s">
        <v>245</v>
      </c>
      <c r="C65" s="248"/>
      <c r="D65" s="249" t="s">
        <v>311</v>
      </c>
      <c r="E65" s="336">
        <v>89000</v>
      </c>
      <c r="F65" s="336">
        <v>89000</v>
      </c>
      <c r="G65" s="338">
        <v>0</v>
      </c>
    </row>
    <row r="66" spans="1:7" ht="25.5">
      <c r="A66" s="90"/>
      <c r="B66" s="91"/>
      <c r="C66" s="91" t="s">
        <v>246</v>
      </c>
      <c r="D66" s="37" t="s">
        <v>277</v>
      </c>
      <c r="E66" s="333">
        <v>89000</v>
      </c>
      <c r="F66" s="333">
        <v>89000</v>
      </c>
      <c r="G66" s="334">
        <v>0</v>
      </c>
    </row>
    <row r="67" spans="1:8" ht="12.75">
      <c r="A67" s="237" t="s">
        <v>247</v>
      </c>
      <c r="B67" s="238"/>
      <c r="C67" s="238"/>
      <c r="D67" s="239" t="s">
        <v>312</v>
      </c>
      <c r="E67" s="240">
        <f>E68+E70+E72+E75+E78</f>
        <v>1723500</v>
      </c>
      <c r="F67" s="240">
        <f>F68+F70+F72+F75+F78</f>
        <v>1723500</v>
      </c>
      <c r="G67" s="240">
        <v>0</v>
      </c>
      <c r="H67" s="169"/>
    </row>
    <row r="68" spans="1:7" ht="51">
      <c r="A68" s="90"/>
      <c r="B68" s="251" t="s">
        <v>248</v>
      </c>
      <c r="C68" s="251"/>
      <c r="D68" s="252" t="s">
        <v>313</v>
      </c>
      <c r="E68" s="336">
        <v>1416000</v>
      </c>
      <c r="F68" s="336">
        <v>1416000</v>
      </c>
      <c r="G68" s="338">
        <v>0</v>
      </c>
    </row>
    <row r="69" spans="1:7" ht="38.25">
      <c r="A69" s="92"/>
      <c r="B69" s="93"/>
      <c r="C69" s="93" t="s">
        <v>191</v>
      </c>
      <c r="D69" s="64" t="s">
        <v>192</v>
      </c>
      <c r="E69" s="341">
        <v>1416000</v>
      </c>
      <c r="F69" s="333">
        <v>1416000</v>
      </c>
      <c r="G69" s="334">
        <v>0</v>
      </c>
    </row>
    <row r="70" spans="1:7" ht="51">
      <c r="A70" s="92"/>
      <c r="B70" s="248" t="s">
        <v>249</v>
      </c>
      <c r="C70" s="248"/>
      <c r="D70" s="254" t="s">
        <v>314</v>
      </c>
      <c r="E70" s="336">
        <v>8000</v>
      </c>
      <c r="F70" s="336">
        <v>8000</v>
      </c>
      <c r="G70" s="338">
        <v>0</v>
      </c>
    </row>
    <row r="71" spans="1:7" ht="38.25">
      <c r="A71" s="92"/>
      <c r="B71" s="93"/>
      <c r="C71" s="93" t="s">
        <v>191</v>
      </c>
      <c r="D71" s="64" t="s">
        <v>192</v>
      </c>
      <c r="E71" s="341">
        <v>8000</v>
      </c>
      <c r="F71" s="333">
        <v>8000</v>
      </c>
      <c r="G71" s="334">
        <v>0</v>
      </c>
    </row>
    <row r="72" spans="1:7" ht="25.5">
      <c r="A72" s="90"/>
      <c r="B72" s="251" t="s">
        <v>250</v>
      </c>
      <c r="C72" s="251"/>
      <c r="D72" s="252" t="s">
        <v>315</v>
      </c>
      <c r="E72" s="336">
        <f>SUM(E73:E74)</f>
        <v>157000</v>
      </c>
      <c r="F72" s="336">
        <v>157000</v>
      </c>
      <c r="G72" s="338">
        <v>0</v>
      </c>
    </row>
    <row r="73" spans="1:7" ht="38.25">
      <c r="A73" s="92"/>
      <c r="B73" s="93"/>
      <c r="C73" s="93" t="s">
        <v>191</v>
      </c>
      <c r="D73" s="64" t="s">
        <v>192</v>
      </c>
      <c r="E73" s="341">
        <v>67000</v>
      </c>
      <c r="F73" s="333">
        <v>67000</v>
      </c>
      <c r="G73" s="334">
        <v>0</v>
      </c>
    </row>
    <row r="74" spans="1:7" ht="38.25">
      <c r="A74" s="90"/>
      <c r="B74" s="91"/>
      <c r="C74" s="91" t="s">
        <v>241</v>
      </c>
      <c r="D74" s="107" t="s">
        <v>275</v>
      </c>
      <c r="E74" s="341">
        <v>90000</v>
      </c>
      <c r="F74" s="333">
        <v>90000</v>
      </c>
      <c r="G74" s="334">
        <v>0</v>
      </c>
    </row>
    <row r="75" spans="1:7" ht="12.75">
      <c r="A75" s="92"/>
      <c r="B75" s="248" t="s">
        <v>251</v>
      </c>
      <c r="C75" s="248"/>
      <c r="D75" s="249" t="s">
        <v>316</v>
      </c>
      <c r="E75" s="336">
        <v>81000</v>
      </c>
      <c r="F75" s="336">
        <v>81000</v>
      </c>
      <c r="G75" s="338">
        <v>0</v>
      </c>
    </row>
    <row r="76" spans="1:7" ht="12.75">
      <c r="A76" s="92"/>
      <c r="B76" s="102"/>
      <c r="C76" s="173" t="s">
        <v>209</v>
      </c>
      <c r="D76" s="43" t="s">
        <v>273</v>
      </c>
      <c r="E76" s="341">
        <v>30000</v>
      </c>
      <c r="F76" s="341">
        <v>30000</v>
      </c>
      <c r="G76" s="342">
        <v>0</v>
      </c>
    </row>
    <row r="77" spans="1:7" ht="38.25">
      <c r="A77" s="90"/>
      <c r="B77" s="91"/>
      <c r="C77" s="91" t="s">
        <v>241</v>
      </c>
      <c r="D77" s="107" t="s">
        <v>275</v>
      </c>
      <c r="E77" s="341">
        <v>51000</v>
      </c>
      <c r="F77" s="333">
        <v>51000</v>
      </c>
      <c r="G77" s="334">
        <v>0</v>
      </c>
    </row>
    <row r="78" spans="1:7" ht="12.75">
      <c r="A78" s="92"/>
      <c r="B78" s="248" t="s">
        <v>252</v>
      </c>
      <c r="C78" s="248"/>
      <c r="D78" s="249" t="s">
        <v>281</v>
      </c>
      <c r="E78" s="336">
        <f>SUM(E79:E80)</f>
        <v>61500</v>
      </c>
      <c r="F78" s="336">
        <v>61500</v>
      </c>
      <c r="G78" s="338">
        <v>0</v>
      </c>
    </row>
    <row r="79" spans="1:7" ht="12.75">
      <c r="A79" s="90"/>
      <c r="B79" s="91"/>
      <c r="C79" s="91" t="s">
        <v>209</v>
      </c>
      <c r="D79" s="43" t="s">
        <v>273</v>
      </c>
      <c r="E79" s="333">
        <v>20500</v>
      </c>
      <c r="F79" s="333">
        <v>20500</v>
      </c>
      <c r="G79" s="334">
        <v>0</v>
      </c>
    </row>
    <row r="80" spans="1:7" ht="38.25">
      <c r="A80" s="92"/>
      <c r="B80" s="93"/>
      <c r="C80" s="93" t="s">
        <v>241</v>
      </c>
      <c r="D80" s="107" t="s">
        <v>275</v>
      </c>
      <c r="E80" s="394">
        <v>41000</v>
      </c>
      <c r="F80" s="381">
        <v>41000</v>
      </c>
      <c r="G80" s="382">
        <v>0</v>
      </c>
    </row>
    <row r="81" spans="1:7" ht="25.5">
      <c r="A81" s="389" t="s">
        <v>497</v>
      </c>
      <c r="B81" s="390"/>
      <c r="C81" s="390"/>
      <c r="D81" s="392" t="s">
        <v>498</v>
      </c>
      <c r="E81" s="335">
        <v>100000</v>
      </c>
      <c r="F81" s="391">
        <v>0</v>
      </c>
      <c r="G81" s="337">
        <v>100000</v>
      </c>
    </row>
    <row r="82" spans="1:7" ht="25.5">
      <c r="A82" s="388"/>
      <c r="B82" s="383" t="s">
        <v>487</v>
      </c>
      <c r="C82" s="384"/>
      <c r="D82" s="385" t="s">
        <v>489</v>
      </c>
      <c r="E82" s="393">
        <v>100000</v>
      </c>
      <c r="F82" s="386">
        <v>0</v>
      </c>
      <c r="G82" s="387">
        <v>100000</v>
      </c>
    </row>
    <row r="83" spans="1:7" ht="39" thickBot="1">
      <c r="A83" s="92"/>
      <c r="B83" s="93"/>
      <c r="C83" s="93" t="s">
        <v>488</v>
      </c>
      <c r="D83" s="107" t="s">
        <v>490</v>
      </c>
      <c r="E83" s="341">
        <v>100000</v>
      </c>
      <c r="F83" s="333">
        <v>0</v>
      </c>
      <c r="G83" s="334">
        <v>100000</v>
      </c>
    </row>
    <row r="84" spans="1:7" ht="13.5" thickBot="1">
      <c r="A84" s="412"/>
      <c r="B84" s="413"/>
      <c r="C84" s="413"/>
      <c r="D84" s="414" t="s">
        <v>255</v>
      </c>
      <c r="E84" s="415">
        <f>+E7+E12+E19+E22+E25+E49+E59+E64+E67+E81</f>
        <v>9439076</v>
      </c>
      <c r="F84" s="415">
        <f>F7+F12+F19+F22+F25+F49+F59+F64+F67</f>
        <v>8646076</v>
      </c>
      <c r="G84" s="416">
        <f>G7+G12+G19+G22+G25+G49+G59+G64+G67+G81</f>
        <v>793000</v>
      </c>
    </row>
    <row r="85" spans="1:8" ht="13.5" thickBot="1">
      <c r="A85" s="403"/>
      <c r="B85" s="404"/>
      <c r="C85" s="404"/>
      <c r="D85" s="417" t="s">
        <v>471</v>
      </c>
      <c r="E85" s="405"/>
      <c r="F85" s="405"/>
      <c r="G85" s="411"/>
      <c r="H85" s="169"/>
    </row>
    <row r="86" spans="1:7" ht="12.75">
      <c r="A86" s="403"/>
      <c r="B86" s="321"/>
      <c r="C86" s="404"/>
      <c r="D86" s="418" t="s">
        <v>472</v>
      </c>
      <c r="E86" s="362">
        <f>SUM(E87:E90)</f>
        <v>5853673</v>
      </c>
      <c r="F86" s="362"/>
      <c r="G86" s="363"/>
    </row>
    <row r="87" spans="1:7" ht="12.75">
      <c r="A87" s="403"/>
      <c r="B87" s="404"/>
      <c r="C87" s="404"/>
      <c r="D87" s="74" t="s">
        <v>473</v>
      </c>
      <c r="E87" s="94">
        <f>E58+E53+E51+G52</f>
        <v>4018629</v>
      </c>
      <c r="F87" s="94"/>
      <c r="G87" s="364"/>
    </row>
    <row r="88" spans="1:7" ht="12.75">
      <c r="A88" s="403"/>
      <c r="B88" s="404"/>
      <c r="C88" s="404"/>
      <c r="D88" s="74" t="s">
        <v>474</v>
      </c>
      <c r="E88" s="94">
        <f>E73+E71+E69+E24+E21+E14</f>
        <v>1524044</v>
      </c>
      <c r="F88" s="94"/>
      <c r="G88" s="364"/>
    </row>
    <row r="89" spans="1:8" ht="12.75">
      <c r="A89" s="403"/>
      <c r="B89" s="404"/>
      <c r="C89" s="404"/>
      <c r="D89" s="126" t="s">
        <v>475</v>
      </c>
      <c r="E89" s="94">
        <f>E80+E77+E74+E63</f>
        <v>211000</v>
      </c>
      <c r="F89" s="94"/>
      <c r="G89" s="364"/>
      <c r="H89" s="169"/>
    </row>
    <row r="90" spans="1:7" ht="12.75">
      <c r="A90" s="403"/>
      <c r="B90" s="404"/>
      <c r="C90" s="404"/>
      <c r="D90" s="126" t="s">
        <v>478</v>
      </c>
      <c r="E90" s="94">
        <v>100000</v>
      </c>
      <c r="F90" s="94"/>
      <c r="G90" s="364"/>
    </row>
    <row r="91" spans="1:8" ht="12.75">
      <c r="A91" s="403"/>
      <c r="B91" s="404"/>
      <c r="C91" s="404"/>
      <c r="D91" s="136" t="s">
        <v>476</v>
      </c>
      <c r="E91" s="361">
        <v>3585403</v>
      </c>
      <c r="F91" s="167"/>
      <c r="G91" s="364"/>
      <c r="H91" s="169"/>
    </row>
    <row r="92" spans="1:7" ht="13.5" thickBot="1">
      <c r="A92" s="403"/>
      <c r="B92" s="404"/>
      <c r="C92" s="404"/>
      <c r="D92" s="419" t="s">
        <v>477</v>
      </c>
      <c r="E92" s="365">
        <f>E47+E48</f>
        <v>642474</v>
      </c>
      <c r="F92" s="366"/>
      <c r="G92" s="367"/>
    </row>
    <row r="93" spans="1:8" ht="12.75">
      <c r="A93" s="403"/>
      <c r="B93" s="404"/>
      <c r="C93" s="404"/>
      <c r="D93" s="324"/>
      <c r="E93" s="405"/>
      <c r="F93" s="405"/>
      <c r="G93" s="406"/>
      <c r="H93" s="169"/>
    </row>
    <row r="94" spans="1:7" ht="12.75">
      <c r="A94" s="403"/>
      <c r="B94" s="404"/>
      <c r="C94" s="404"/>
      <c r="D94" s="6"/>
      <c r="E94" s="407"/>
      <c r="F94" s="407"/>
      <c r="G94" s="408"/>
    </row>
    <row r="95" spans="1:7" ht="12.75">
      <c r="A95" s="403"/>
      <c r="B95" s="404"/>
      <c r="C95" s="404"/>
      <c r="D95" s="6"/>
      <c r="E95" s="407"/>
      <c r="F95" s="407"/>
      <c r="G95" s="408"/>
    </row>
    <row r="96" spans="1:7" ht="12.75">
      <c r="A96" s="403"/>
      <c r="B96" s="404"/>
      <c r="C96" s="404"/>
      <c r="D96" s="6"/>
      <c r="E96" s="407"/>
      <c r="F96" s="407"/>
      <c r="G96" s="408"/>
    </row>
    <row r="97" spans="1:7" ht="12.75">
      <c r="A97" s="403"/>
      <c r="B97" s="404"/>
      <c r="C97" s="404"/>
      <c r="D97" s="6"/>
      <c r="E97" s="407"/>
      <c r="F97" s="407"/>
      <c r="G97" s="408"/>
    </row>
    <row r="98" spans="1:7" ht="12.75">
      <c r="A98" s="403"/>
      <c r="B98" s="404"/>
      <c r="C98" s="404"/>
      <c r="D98" s="6"/>
      <c r="E98" s="407"/>
      <c r="F98" s="407"/>
      <c r="G98" s="408"/>
    </row>
    <row r="99" spans="1:7" ht="12.75">
      <c r="A99" s="403"/>
      <c r="B99" s="404"/>
      <c r="C99" s="404"/>
      <c r="D99" s="6"/>
      <c r="E99" s="409"/>
      <c r="F99" s="407"/>
      <c r="G99" s="408"/>
    </row>
    <row r="100" spans="1:7" ht="12.75">
      <c r="A100" s="403"/>
      <c r="B100" s="404"/>
      <c r="C100" s="404"/>
      <c r="D100" s="6"/>
      <c r="E100" s="407"/>
      <c r="F100" s="407"/>
      <c r="G100" s="408"/>
    </row>
    <row r="101" spans="1:7" ht="12.75">
      <c r="A101" s="403"/>
      <c r="B101" s="404"/>
      <c r="C101" s="404"/>
      <c r="D101" s="6"/>
      <c r="E101" s="407"/>
      <c r="F101" s="407"/>
      <c r="G101" s="408"/>
    </row>
    <row r="102" spans="1:7" ht="12.75">
      <c r="A102" s="403"/>
      <c r="B102" s="404"/>
      <c r="C102" s="404"/>
      <c r="D102" s="6"/>
      <c r="E102" s="397"/>
      <c r="F102" s="407"/>
      <c r="G102" s="408"/>
    </row>
    <row r="103" spans="1:7" ht="12.75">
      <c r="A103" s="403"/>
      <c r="B103" s="404"/>
      <c r="C103" s="404"/>
      <c r="D103" s="6"/>
      <c r="E103" s="407"/>
      <c r="F103" s="407"/>
      <c r="G103" s="408"/>
    </row>
    <row r="104" spans="1:7" ht="12.75">
      <c r="A104" s="403"/>
      <c r="B104" s="404"/>
      <c r="C104" s="404"/>
      <c r="D104" s="6"/>
      <c r="E104" s="407"/>
      <c r="F104" s="407"/>
      <c r="G104" s="408"/>
    </row>
    <row r="105" spans="1:7" ht="12.75">
      <c r="A105" s="321"/>
      <c r="B105" s="321"/>
      <c r="C105" s="321"/>
      <c r="D105" s="321"/>
      <c r="E105" s="321"/>
      <c r="F105" s="321"/>
      <c r="G105" s="321"/>
    </row>
    <row r="106" spans="1:7" ht="12.75">
      <c r="A106" s="321"/>
      <c r="B106" s="321"/>
      <c r="C106" s="321"/>
      <c r="D106" s="321"/>
      <c r="E106" s="410"/>
      <c r="F106" s="321"/>
      <c r="G106" s="321"/>
    </row>
    <row r="107" spans="1:7" ht="12.75">
      <c r="A107" s="321"/>
      <c r="B107" s="321"/>
      <c r="C107" s="321"/>
      <c r="D107" s="321"/>
      <c r="E107" s="321"/>
      <c r="F107" s="321"/>
      <c r="G107" s="321"/>
    </row>
  </sheetData>
  <mergeCells count="7">
    <mergeCell ref="F4:G4"/>
    <mergeCell ref="A1:E1"/>
    <mergeCell ref="A4:A5"/>
    <mergeCell ref="B4:B5"/>
    <mergeCell ref="C4:C5"/>
    <mergeCell ref="D4:D5"/>
    <mergeCell ref="E4:E5"/>
  </mergeCells>
  <printOptions horizontalCentered="1"/>
  <pageMargins left="1.44" right="0.54" top="1.26" bottom="0.5905511811023623" header="0.5118110236220472" footer="0.5118110236220472"/>
  <pageSetup horizontalDpi="600" verticalDpi="600" orientation="portrait" paperSize="8" scale="74" r:id="rId1"/>
  <headerFooter alignWithMargins="0">
    <oddHeader>&amp;R&amp;9Załącznik nr 1
do uchwały Rady Gminy nr
XV/83/2007
z dnia 17 grudzień 2007r.</oddHeader>
  </headerFooter>
  <rowBreaks count="2" manualBreakCount="2">
    <brk id="41" max="6" man="1"/>
    <brk id="8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60" workbookViewId="0" topLeftCell="A22">
      <selection activeCell="P9" sqref="P9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5.75390625" style="1" customWidth="1"/>
    <col min="4" max="4" width="16.25390625" style="1" bestFit="1" customWidth="1"/>
    <col min="5" max="7" width="12.75390625" style="1" customWidth="1"/>
    <col min="8" max="8" width="11.00390625" style="1" customWidth="1"/>
    <col min="9" max="9" width="11.25390625" style="1" customWidth="1"/>
    <col min="10" max="10" width="10.875" style="1" customWidth="1"/>
    <col min="11" max="11" width="10.25390625" style="1" customWidth="1"/>
    <col min="12" max="12" width="9.875" style="1" customWidth="1"/>
    <col min="13" max="13" width="10.00390625" style="1" customWidth="1"/>
    <col min="14" max="14" width="10.25390625" style="1" customWidth="1"/>
    <col min="15" max="16384" width="9.125" style="1" customWidth="1"/>
  </cols>
  <sheetData>
    <row r="1" spans="1:14" ht="18" customHeight="1">
      <c r="A1" s="448" t="s">
        <v>506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2" ht="13.5" thickBot="1">
      <c r="B2" s="161"/>
    </row>
    <row r="3" spans="1:14" ht="24.75" customHeight="1" thickBot="1">
      <c r="A3" s="483" t="s">
        <v>101</v>
      </c>
      <c r="B3" s="483" t="s">
        <v>0</v>
      </c>
      <c r="C3" s="481" t="s">
        <v>189</v>
      </c>
      <c r="D3" s="483" t="s">
        <v>187</v>
      </c>
      <c r="E3" s="463" t="s">
        <v>146</v>
      </c>
      <c r="F3" s="480"/>
      <c r="G3" s="480"/>
      <c r="H3" s="480"/>
      <c r="I3" s="480"/>
      <c r="J3" s="480"/>
      <c r="K3" s="480"/>
      <c r="L3" s="480"/>
      <c r="M3" s="480"/>
      <c r="N3" s="480"/>
    </row>
    <row r="4" spans="1:14" ht="24.75" customHeight="1" thickBot="1">
      <c r="A4" s="484"/>
      <c r="B4" s="484"/>
      <c r="C4" s="482"/>
      <c r="D4" s="484"/>
      <c r="E4" s="77">
        <v>2009</v>
      </c>
      <c r="F4" s="77">
        <v>2010</v>
      </c>
      <c r="G4" s="77">
        <v>2011</v>
      </c>
      <c r="H4" s="77">
        <v>2012</v>
      </c>
      <c r="I4" s="77">
        <v>2013</v>
      </c>
      <c r="J4" s="77">
        <v>2014</v>
      </c>
      <c r="K4" s="77">
        <v>2015</v>
      </c>
      <c r="L4" s="77">
        <v>2016</v>
      </c>
      <c r="M4" s="77">
        <v>2017</v>
      </c>
      <c r="N4" s="77">
        <v>2018</v>
      </c>
    </row>
    <row r="5" spans="1:14" ht="7.5" customHeight="1" thickBo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</row>
    <row r="6" spans="1:14" ht="19.5" customHeight="1">
      <c r="A6" s="78" t="s">
        <v>11</v>
      </c>
      <c r="B6" s="79" t="s">
        <v>147</v>
      </c>
      <c r="C6" s="400">
        <v>8737339</v>
      </c>
      <c r="D6" s="400">
        <v>9380076</v>
      </c>
      <c r="E6" s="400">
        <v>9244108</v>
      </c>
      <c r="F6" s="400">
        <v>9680514</v>
      </c>
      <c r="G6" s="400">
        <v>10074122</v>
      </c>
      <c r="H6" s="400">
        <v>10489011</v>
      </c>
      <c r="I6" s="400">
        <v>10851374</v>
      </c>
      <c r="J6" s="400">
        <v>11154724</v>
      </c>
      <c r="K6" s="400">
        <v>11629941</v>
      </c>
      <c r="L6" s="400">
        <v>12048551</v>
      </c>
      <c r="M6" s="400">
        <v>12403627</v>
      </c>
      <c r="N6" s="400">
        <v>12512860</v>
      </c>
    </row>
    <row r="7" spans="1:14" ht="19.5" customHeight="1">
      <c r="A7" s="80" t="s">
        <v>148</v>
      </c>
      <c r="B7" s="74" t="s">
        <v>149</v>
      </c>
      <c r="C7" s="126">
        <v>2944729</v>
      </c>
      <c r="D7" s="126">
        <v>3526403</v>
      </c>
      <c r="E7" s="126">
        <v>2665537</v>
      </c>
      <c r="F7" s="126">
        <v>2773015</v>
      </c>
      <c r="G7" s="126">
        <v>2890322</v>
      </c>
      <c r="H7" s="126">
        <v>3017860</v>
      </c>
      <c r="I7" s="126">
        <v>3156088</v>
      </c>
      <c r="J7" s="126">
        <v>3305532</v>
      </c>
      <c r="K7" s="126">
        <v>3466782</v>
      </c>
      <c r="L7" s="126">
        <v>3640497</v>
      </c>
      <c r="M7" s="126">
        <v>3827412</v>
      </c>
      <c r="N7" s="126">
        <v>3924587</v>
      </c>
    </row>
    <row r="8" spans="1:14" ht="19.5" customHeight="1">
      <c r="A8" s="80" t="s">
        <v>13</v>
      </c>
      <c r="B8" s="74" t="s">
        <v>150</v>
      </c>
      <c r="C8" s="126">
        <v>2136079</v>
      </c>
      <c r="D8" s="126">
        <v>2149929</v>
      </c>
      <c r="E8" s="126">
        <v>1809375</v>
      </c>
      <c r="F8" s="126">
        <v>1881750</v>
      </c>
      <c r="G8" s="126">
        <v>1957020</v>
      </c>
      <c r="H8" s="126">
        <v>2035301</v>
      </c>
      <c r="I8" s="126">
        <v>2116713</v>
      </c>
      <c r="J8" s="126">
        <v>2201382</v>
      </c>
      <c r="K8" s="126">
        <v>2289437</v>
      </c>
      <c r="L8" s="126">
        <v>2381014</v>
      </c>
      <c r="M8" s="126">
        <v>2476255</v>
      </c>
      <c r="N8" s="126">
        <v>2501312</v>
      </c>
    </row>
    <row r="9" spans="1:14" ht="19.5" customHeight="1">
      <c r="A9" s="80" t="s">
        <v>14</v>
      </c>
      <c r="B9" s="74" t="s">
        <v>151</v>
      </c>
      <c r="C9" s="126">
        <v>284203</v>
      </c>
      <c r="D9" s="126">
        <v>734000</v>
      </c>
      <c r="E9" s="126">
        <v>233066</v>
      </c>
      <c r="F9" s="126">
        <v>212090</v>
      </c>
      <c r="G9" s="126">
        <v>193002</v>
      </c>
      <c r="H9" s="126">
        <v>175632</v>
      </c>
      <c r="I9" s="126">
        <v>159825</v>
      </c>
      <c r="J9" s="126">
        <v>145441</v>
      </c>
      <c r="K9" s="126">
        <v>132351</v>
      </c>
      <c r="L9" s="126">
        <v>120440</v>
      </c>
      <c r="M9" s="126">
        <v>109600</v>
      </c>
      <c r="N9" s="126">
        <v>127800</v>
      </c>
    </row>
    <row r="10" spans="1:14" ht="19.5" customHeight="1">
      <c r="A10" s="78" t="s">
        <v>15</v>
      </c>
      <c r="B10" s="73" t="s">
        <v>152</v>
      </c>
      <c r="C10" s="127">
        <v>524447</v>
      </c>
      <c r="D10" s="127">
        <v>642474</v>
      </c>
      <c r="E10" s="127">
        <v>623095</v>
      </c>
      <c r="F10" s="127">
        <v>679174</v>
      </c>
      <c r="G10" s="127">
        <v>740300</v>
      </c>
      <c r="H10" s="127">
        <v>806927</v>
      </c>
      <c r="I10" s="127">
        <v>879550</v>
      </c>
      <c r="J10" s="127">
        <v>958710</v>
      </c>
      <c r="K10" s="127">
        <v>1044993</v>
      </c>
      <c r="L10" s="127">
        <v>1139043</v>
      </c>
      <c r="M10" s="127">
        <v>1241557</v>
      </c>
      <c r="N10" s="127">
        <v>1295475</v>
      </c>
    </row>
    <row r="11" spans="1:14" ht="19.5" customHeight="1">
      <c r="A11" s="78" t="s">
        <v>153</v>
      </c>
      <c r="B11" s="81" t="s">
        <v>154</v>
      </c>
      <c r="C11" s="126">
        <v>3766474</v>
      </c>
      <c r="D11" s="126">
        <v>4018629</v>
      </c>
      <c r="E11" s="126">
        <v>4260643</v>
      </c>
      <c r="F11" s="126">
        <v>4473675</v>
      </c>
      <c r="G11" s="126">
        <v>4652622</v>
      </c>
      <c r="H11" s="126">
        <v>4838727</v>
      </c>
      <c r="I11" s="126">
        <v>4983889</v>
      </c>
      <c r="J11" s="126">
        <v>5083566</v>
      </c>
      <c r="K11" s="126">
        <v>5286909</v>
      </c>
      <c r="L11" s="126">
        <v>5445516</v>
      </c>
      <c r="M11" s="126">
        <v>5554427</v>
      </c>
      <c r="N11" s="126">
        <v>5578340</v>
      </c>
    </row>
    <row r="12" spans="1:14" ht="19.5" customHeight="1">
      <c r="A12" s="78" t="s">
        <v>155</v>
      </c>
      <c r="B12" s="74" t="s">
        <v>156</v>
      </c>
      <c r="C12" s="126">
        <v>2359553</v>
      </c>
      <c r="D12" s="126">
        <v>1835044</v>
      </c>
      <c r="E12" s="126">
        <v>2317928</v>
      </c>
      <c r="F12" s="126">
        <v>2433825</v>
      </c>
      <c r="G12" s="126">
        <v>2531178</v>
      </c>
      <c r="H12" s="126">
        <v>2632425</v>
      </c>
      <c r="I12" s="126">
        <v>2711397</v>
      </c>
      <c r="J12" s="126">
        <v>2765625</v>
      </c>
      <c r="K12" s="126">
        <v>2876250</v>
      </c>
      <c r="L12" s="126">
        <v>2962538</v>
      </c>
      <c r="M12" s="126">
        <v>3021789</v>
      </c>
      <c r="N12" s="126">
        <v>3009933</v>
      </c>
    </row>
    <row r="13" spans="1:14" ht="19.5" customHeight="1">
      <c r="A13" s="128" t="s">
        <v>17</v>
      </c>
      <c r="B13" s="129" t="s">
        <v>157</v>
      </c>
      <c r="C13" s="130">
        <v>10112235</v>
      </c>
      <c r="D13" s="130">
        <v>10023631</v>
      </c>
      <c r="E13" s="130">
        <v>8413608</v>
      </c>
      <c r="F13" s="130">
        <v>8809214</v>
      </c>
      <c r="G13" s="130">
        <v>9198399</v>
      </c>
      <c r="H13" s="130">
        <v>9566335</v>
      </c>
      <c r="I13" s="130">
        <v>9853325</v>
      </c>
      <c r="J13" s="130">
        <v>10050391</v>
      </c>
      <c r="K13" s="130">
        <v>10452407</v>
      </c>
      <c r="L13" s="130">
        <v>10765979</v>
      </c>
      <c r="M13" s="130">
        <v>10981299</v>
      </c>
      <c r="N13" s="130">
        <v>11100080</v>
      </c>
    </row>
    <row r="14" spans="1:14" ht="19.5" customHeight="1">
      <c r="A14" s="128" t="s">
        <v>18</v>
      </c>
      <c r="B14" s="129" t="s">
        <v>158</v>
      </c>
      <c r="C14" s="130">
        <f>C15</f>
        <v>613396</v>
      </c>
      <c r="D14" s="130">
        <f>D15+D22</f>
        <v>828668</v>
      </c>
      <c r="E14" s="130">
        <f>E15+E19</f>
        <v>925320.3</v>
      </c>
      <c r="F14" s="130">
        <f>F15+F19</f>
        <v>814060.3</v>
      </c>
      <c r="G14" s="130">
        <f>G15+G19</f>
        <v>686167</v>
      </c>
      <c r="H14" s="130">
        <f>SUM(H15+H19)</f>
        <v>590453</v>
      </c>
      <c r="I14" s="130">
        <f>I15+I19</f>
        <v>478253</v>
      </c>
      <c r="J14" s="130">
        <f>J15+J19</f>
        <v>440123</v>
      </c>
      <c r="K14" s="130">
        <f>K15+K19</f>
        <v>382392</v>
      </c>
      <c r="L14" s="130">
        <f>L15+L19</f>
        <v>359892</v>
      </c>
      <c r="M14" s="130">
        <f>M15+M19</f>
        <v>297552</v>
      </c>
      <c r="N14" s="130">
        <v>132582</v>
      </c>
    </row>
    <row r="15" spans="1:14" ht="30" customHeight="1">
      <c r="A15" s="78" t="s">
        <v>148</v>
      </c>
      <c r="B15" s="83" t="s">
        <v>159</v>
      </c>
      <c r="C15" s="131">
        <f>C16+C18</f>
        <v>613396</v>
      </c>
      <c r="D15" s="131">
        <f>D16+D18</f>
        <v>802068</v>
      </c>
      <c r="E15" s="131">
        <f aca="true" t="shared" si="0" ref="E15:M15">SUM(E16:E18)</f>
        <v>734338</v>
      </c>
      <c r="F15" s="131">
        <f t="shared" si="0"/>
        <v>630278</v>
      </c>
      <c r="G15" s="131">
        <f t="shared" si="0"/>
        <v>508484</v>
      </c>
      <c r="H15" s="131">
        <f t="shared" si="0"/>
        <v>419071</v>
      </c>
      <c r="I15" s="131">
        <f t="shared" si="0"/>
        <v>313271</v>
      </c>
      <c r="J15" s="131">
        <f t="shared" si="0"/>
        <v>281740</v>
      </c>
      <c r="K15" s="131">
        <f t="shared" si="0"/>
        <v>230210</v>
      </c>
      <c r="L15" s="131">
        <f t="shared" si="0"/>
        <v>214310</v>
      </c>
      <c r="M15" s="131">
        <f t="shared" si="0"/>
        <v>158370</v>
      </c>
      <c r="N15" s="131">
        <v>0</v>
      </c>
    </row>
    <row r="16" spans="1:14" ht="19.5" customHeight="1">
      <c r="A16" s="78" t="s">
        <v>13</v>
      </c>
      <c r="B16" s="74" t="s">
        <v>160</v>
      </c>
      <c r="C16" s="126">
        <v>492791</v>
      </c>
      <c r="D16" s="126">
        <v>618268</v>
      </c>
      <c r="E16" s="126">
        <v>598138</v>
      </c>
      <c r="F16" s="126">
        <v>519278</v>
      </c>
      <c r="G16" s="126">
        <v>419284</v>
      </c>
      <c r="H16" s="126">
        <v>342771</v>
      </c>
      <c r="I16" s="126">
        <v>242771</v>
      </c>
      <c r="J16" s="126">
        <v>230740</v>
      </c>
      <c r="K16" s="126">
        <v>194210</v>
      </c>
      <c r="L16" s="126">
        <v>194210</v>
      </c>
      <c r="M16" s="126">
        <v>151670</v>
      </c>
      <c r="N16" s="126">
        <v>0</v>
      </c>
    </row>
    <row r="17" spans="1:14" ht="60" customHeight="1">
      <c r="A17" s="78" t="s">
        <v>14</v>
      </c>
      <c r="B17" s="83" t="s">
        <v>161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</row>
    <row r="18" spans="1:14" ht="19.5" customHeight="1">
      <c r="A18" s="78" t="s">
        <v>15</v>
      </c>
      <c r="B18" s="74" t="s">
        <v>162</v>
      </c>
      <c r="C18" s="126">
        <v>120605</v>
      </c>
      <c r="D18" s="126">
        <v>183800</v>
      </c>
      <c r="E18" s="126">
        <v>136200</v>
      </c>
      <c r="F18" s="126">
        <v>111000</v>
      </c>
      <c r="G18" s="126">
        <v>89200</v>
      </c>
      <c r="H18" s="126">
        <v>76300</v>
      </c>
      <c r="I18" s="126">
        <v>70500</v>
      </c>
      <c r="J18" s="126">
        <v>51000</v>
      </c>
      <c r="K18" s="126">
        <v>36000</v>
      </c>
      <c r="L18" s="126">
        <v>20100</v>
      </c>
      <c r="M18" s="126">
        <v>6700</v>
      </c>
      <c r="N18" s="126"/>
    </row>
    <row r="19" spans="1:14" ht="30" customHeight="1">
      <c r="A19" s="78" t="s">
        <v>153</v>
      </c>
      <c r="B19" s="83" t="s">
        <v>163</v>
      </c>
      <c r="C19" s="131">
        <v>0</v>
      </c>
      <c r="D19" s="131">
        <v>26600</v>
      </c>
      <c r="E19" s="131">
        <f aca="true" t="shared" si="1" ref="E19:N19">SUM(E20:E22)</f>
        <v>190982.3</v>
      </c>
      <c r="F19" s="131">
        <f t="shared" si="1"/>
        <v>183782.3</v>
      </c>
      <c r="G19" s="131">
        <f t="shared" si="1"/>
        <v>177683</v>
      </c>
      <c r="H19" s="131">
        <f t="shared" si="1"/>
        <v>171382</v>
      </c>
      <c r="I19" s="131">
        <f t="shared" si="1"/>
        <v>164982</v>
      </c>
      <c r="J19" s="131">
        <f t="shared" si="1"/>
        <v>158383</v>
      </c>
      <c r="K19" s="131">
        <f t="shared" si="1"/>
        <v>152182</v>
      </c>
      <c r="L19" s="131">
        <f t="shared" si="1"/>
        <v>145582</v>
      </c>
      <c r="M19" s="131">
        <f t="shared" si="1"/>
        <v>139182</v>
      </c>
      <c r="N19" s="131">
        <f t="shared" si="1"/>
        <v>132582</v>
      </c>
    </row>
    <row r="20" spans="1:14" ht="19.5" customHeight="1">
      <c r="A20" s="78" t="s">
        <v>13</v>
      </c>
      <c r="B20" s="74" t="s">
        <v>160</v>
      </c>
      <c r="C20" s="126">
        <v>0</v>
      </c>
      <c r="D20" s="126">
        <v>0</v>
      </c>
      <c r="E20" s="126">
        <v>126182.3</v>
      </c>
      <c r="F20" s="126">
        <v>126182.3</v>
      </c>
      <c r="G20" s="126">
        <v>126183</v>
      </c>
      <c r="H20" s="126">
        <v>126182</v>
      </c>
      <c r="I20" s="126">
        <v>126182</v>
      </c>
      <c r="J20" s="126">
        <v>126183</v>
      </c>
      <c r="K20" s="126">
        <v>126182</v>
      </c>
      <c r="L20" s="126">
        <v>126182</v>
      </c>
      <c r="M20" s="126">
        <v>126182</v>
      </c>
      <c r="N20" s="126">
        <v>126182</v>
      </c>
    </row>
    <row r="21" spans="1:14" ht="60" customHeight="1">
      <c r="A21" s="78" t="s">
        <v>14</v>
      </c>
      <c r="B21" s="83" t="s">
        <v>161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</row>
    <row r="22" spans="1:14" ht="19.5" customHeight="1">
      <c r="A22" s="78" t="s">
        <v>15</v>
      </c>
      <c r="B22" s="74" t="s">
        <v>162</v>
      </c>
      <c r="C22" s="126">
        <v>0</v>
      </c>
      <c r="D22" s="126">
        <v>26600</v>
      </c>
      <c r="E22" s="126">
        <v>64800</v>
      </c>
      <c r="F22" s="126">
        <v>57600</v>
      </c>
      <c r="G22" s="126">
        <v>51500</v>
      </c>
      <c r="H22" s="126">
        <v>45200</v>
      </c>
      <c r="I22" s="126">
        <v>38800</v>
      </c>
      <c r="J22" s="126">
        <v>32200</v>
      </c>
      <c r="K22" s="126">
        <v>26000</v>
      </c>
      <c r="L22" s="126">
        <v>19400</v>
      </c>
      <c r="M22" s="126">
        <v>13000</v>
      </c>
      <c r="N22" s="126">
        <v>6400</v>
      </c>
    </row>
    <row r="23" spans="1:14" ht="19.5" customHeight="1">
      <c r="A23" s="78" t="s">
        <v>155</v>
      </c>
      <c r="B23" s="74" t="s">
        <v>164</v>
      </c>
      <c r="C23" s="126">
        <v>0</v>
      </c>
      <c r="D23" s="126">
        <v>0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4" spans="1:14" ht="19.5" customHeight="1">
      <c r="A24" s="78" t="s">
        <v>165</v>
      </c>
      <c r="B24" s="74" t="s">
        <v>26</v>
      </c>
      <c r="C24" s="126">
        <v>0</v>
      </c>
      <c r="D24" s="126">
        <v>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14" ht="19.5" customHeight="1">
      <c r="A25" s="78" t="s">
        <v>43</v>
      </c>
      <c r="B25" s="129" t="s">
        <v>166</v>
      </c>
      <c r="C25" s="132">
        <v>-1374896</v>
      </c>
      <c r="D25" s="132">
        <v>-643555</v>
      </c>
      <c r="E25" s="132">
        <v>830500</v>
      </c>
      <c r="F25" s="132">
        <v>871300</v>
      </c>
      <c r="G25" s="132">
        <v>875723</v>
      </c>
      <c r="H25" s="132">
        <v>922676</v>
      </c>
      <c r="I25" s="132">
        <v>998050</v>
      </c>
      <c r="J25" s="132">
        <v>1104333</v>
      </c>
      <c r="K25" s="132">
        <v>1177534</v>
      </c>
      <c r="L25" s="132">
        <v>1282572</v>
      </c>
      <c r="M25" s="132">
        <v>1422328</v>
      </c>
      <c r="N25" s="132">
        <v>1412780</v>
      </c>
    </row>
    <row r="26" spans="1:14" ht="19.5" customHeight="1">
      <c r="A26" s="78" t="s">
        <v>167</v>
      </c>
      <c r="B26" s="129" t="s">
        <v>168</v>
      </c>
      <c r="C26" s="137">
        <v>3511340</v>
      </c>
      <c r="D26" s="137">
        <v>4154895</v>
      </c>
      <c r="E26" s="137">
        <v>3430575</v>
      </c>
      <c r="F26" s="137">
        <v>2785115</v>
      </c>
      <c r="G26" s="137">
        <v>2239648</v>
      </c>
      <c r="H26" s="137">
        <v>1770695</v>
      </c>
      <c r="I26" s="137">
        <v>1401742</v>
      </c>
      <c r="J26" s="137">
        <v>1044820</v>
      </c>
      <c r="K26" s="137">
        <v>724428</v>
      </c>
      <c r="L26" s="137">
        <v>404036</v>
      </c>
      <c r="M26" s="137">
        <v>126182</v>
      </c>
      <c r="N26" s="137">
        <v>0</v>
      </c>
    </row>
    <row r="27" spans="1:14" ht="60" customHeight="1">
      <c r="A27" s="78" t="s">
        <v>13</v>
      </c>
      <c r="B27" s="83" t="s">
        <v>169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</row>
    <row r="28" spans="1:14" ht="19.5" customHeight="1">
      <c r="A28" s="78" t="s">
        <v>170</v>
      </c>
      <c r="B28" s="82" t="s">
        <v>174</v>
      </c>
      <c r="C28" s="133">
        <f aca="true" t="shared" si="2" ref="C28:H28">C26/C6%</f>
        <v>40.18775052679082</v>
      </c>
      <c r="D28" s="133">
        <f t="shared" si="2"/>
        <v>44.294896970984034</v>
      </c>
      <c r="E28" s="133">
        <f t="shared" si="2"/>
        <v>37.11093596050587</v>
      </c>
      <c r="F28" s="133">
        <f t="shared" si="2"/>
        <v>28.77032149325955</v>
      </c>
      <c r="G28" s="133">
        <f t="shared" si="2"/>
        <v>22.23169423598404</v>
      </c>
      <c r="H28" s="133">
        <f t="shared" si="2"/>
        <v>16.881429526577865</v>
      </c>
      <c r="I28" s="133">
        <f aca="true" t="shared" si="3" ref="I28:N28">I26/I6%</f>
        <v>12.917645267778992</v>
      </c>
      <c r="J28" s="133">
        <f t="shared" si="3"/>
        <v>9.36661453927502</v>
      </c>
      <c r="K28" s="133">
        <f t="shared" si="3"/>
        <v>6.228991187487537</v>
      </c>
      <c r="L28" s="133">
        <f t="shared" si="3"/>
        <v>3.3533990933847564</v>
      </c>
      <c r="M28" s="133">
        <f t="shared" si="3"/>
        <v>1.0172992141734027</v>
      </c>
      <c r="N28" s="133">
        <f t="shared" si="3"/>
        <v>0</v>
      </c>
    </row>
    <row r="29" spans="1:14" ht="30" customHeight="1">
      <c r="A29" s="78" t="s">
        <v>171</v>
      </c>
      <c r="B29" s="84" t="s">
        <v>175</v>
      </c>
      <c r="C29" s="133">
        <f>C15/C6%</f>
        <v>7.020398315780125</v>
      </c>
      <c r="D29" s="133">
        <v>8.83</v>
      </c>
      <c r="E29" s="133">
        <v>10.01</v>
      </c>
      <c r="F29" s="133">
        <f aca="true" t="shared" si="4" ref="F29:N29">F14/F6%</f>
        <v>8.409267317830437</v>
      </c>
      <c r="G29" s="133">
        <f t="shared" si="4"/>
        <v>6.811184140910742</v>
      </c>
      <c r="H29" s="133">
        <f t="shared" si="4"/>
        <v>5.62925332045128</v>
      </c>
      <c r="I29" s="133">
        <f t="shared" si="4"/>
        <v>4.4073036280935485</v>
      </c>
      <c r="J29" s="133">
        <f t="shared" si="4"/>
        <v>3.9456198109428793</v>
      </c>
      <c r="K29" s="133">
        <f t="shared" si="4"/>
        <v>3.2879960440040064</v>
      </c>
      <c r="L29" s="133">
        <f t="shared" si="4"/>
        <v>2.9870147870893358</v>
      </c>
      <c r="M29" s="133">
        <f t="shared" si="4"/>
        <v>2.398911221693461</v>
      </c>
      <c r="N29" s="133">
        <f t="shared" si="4"/>
        <v>1.0595659185829618</v>
      </c>
    </row>
    <row r="30" spans="1:14" ht="30" customHeight="1">
      <c r="A30" s="78" t="s">
        <v>172</v>
      </c>
      <c r="B30" s="84" t="s">
        <v>176</v>
      </c>
      <c r="C30" s="133">
        <v>40.19</v>
      </c>
      <c r="D30" s="133">
        <v>44.29</v>
      </c>
      <c r="E30" s="133">
        <v>37.11</v>
      </c>
      <c r="F30" s="133">
        <v>28.77</v>
      </c>
      <c r="G30" s="133">
        <v>22.23</v>
      </c>
      <c r="H30" s="133">
        <v>16.88</v>
      </c>
      <c r="I30" s="133">
        <v>12.92</v>
      </c>
      <c r="J30" s="133">
        <v>9.37</v>
      </c>
      <c r="K30" s="133">
        <v>6.23</v>
      </c>
      <c r="L30" s="133">
        <v>3.35</v>
      </c>
      <c r="M30" s="133">
        <v>1.02</v>
      </c>
      <c r="N30" s="133">
        <v>0</v>
      </c>
    </row>
    <row r="31" spans="1:14" ht="30" customHeight="1" thickBot="1">
      <c r="A31" s="85" t="s">
        <v>173</v>
      </c>
      <c r="B31" s="86" t="s">
        <v>177</v>
      </c>
      <c r="C31" s="399">
        <v>7.02</v>
      </c>
      <c r="D31" s="399">
        <v>8.83</v>
      </c>
      <c r="E31" s="399">
        <v>10.01</v>
      </c>
      <c r="F31" s="399">
        <v>7.38</v>
      </c>
      <c r="G31" s="399">
        <v>6.81</v>
      </c>
      <c r="H31" s="399">
        <v>5.63</v>
      </c>
      <c r="I31" s="399">
        <v>4.41</v>
      </c>
      <c r="J31" s="399">
        <v>3.95</v>
      </c>
      <c r="K31" s="399">
        <v>3.29</v>
      </c>
      <c r="L31" s="399">
        <v>2.99</v>
      </c>
      <c r="M31" s="399">
        <v>2.4</v>
      </c>
      <c r="N31" s="399">
        <v>1.06</v>
      </c>
    </row>
  </sheetData>
  <mergeCells count="6">
    <mergeCell ref="A1:N1"/>
    <mergeCell ref="E3:N3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8" scale="67" r:id="rId1"/>
  <headerFooter alignWithMargins="0">
    <oddHeader>&amp;R&amp;9Załącznik nr 10a
do uchwały Rady Gminy Nr XV/83/2007
z dnia 17 grudzień 2007r.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4.75390625" style="0" bestFit="1" customWidth="1"/>
    <col min="2" max="2" width="43.125" style="0" customWidth="1"/>
    <col min="3" max="3" width="14.875" style="0" customWidth="1"/>
    <col min="4" max="5" width="10.875" style="0" customWidth="1"/>
    <col min="6" max="6" width="12.25390625" style="0" customWidth="1"/>
    <col min="7" max="7" width="12.375" style="0" customWidth="1"/>
    <col min="8" max="8" width="11.75390625" style="0" customWidth="1"/>
    <col min="9" max="9" width="11.00390625" style="0" customWidth="1"/>
    <col min="10" max="10" width="11.125" style="0" customWidth="1"/>
    <col min="11" max="11" width="12.125" style="0" customWidth="1"/>
    <col min="12" max="12" width="10.75390625" style="0" customWidth="1"/>
    <col min="13" max="13" width="11.125" style="0" customWidth="1"/>
    <col min="14" max="14" width="12.375" style="0" customWidth="1"/>
  </cols>
  <sheetData>
    <row r="1" spans="1:14" ht="18">
      <c r="A1" s="446" t="s">
        <v>507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 t="s">
        <v>47</v>
      </c>
    </row>
    <row r="4" spans="1:14" ht="15.75" customHeight="1" thickBot="1">
      <c r="A4" s="67"/>
      <c r="B4" s="50"/>
      <c r="C4" s="50" t="s">
        <v>103</v>
      </c>
      <c r="D4" s="463" t="s">
        <v>130</v>
      </c>
      <c r="E4" s="480"/>
      <c r="F4" s="480"/>
      <c r="G4" s="480"/>
      <c r="H4" s="480"/>
      <c r="I4" s="480"/>
      <c r="J4" s="480"/>
      <c r="K4" s="480"/>
      <c r="L4" s="480"/>
      <c r="M4" s="480"/>
      <c r="N4" s="464"/>
    </row>
    <row r="5" spans="1:14" ht="15.75" customHeight="1">
      <c r="A5" s="68"/>
      <c r="B5" s="51" t="s">
        <v>131</v>
      </c>
      <c r="C5" s="51" t="s">
        <v>132</v>
      </c>
      <c r="D5" s="51"/>
      <c r="E5" s="51"/>
      <c r="F5" s="51"/>
      <c r="G5" s="68"/>
      <c r="H5" s="68"/>
      <c r="I5" s="68"/>
      <c r="J5" s="68"/>
      <c r="K5" s="68"/>
      <c r="L5" s="68"/>
      <c r="M5" s="68"/>
      <c r="N5" s="68"/>
    </row>
    <row r="6" spans="1:14" ht="15.75" customHeight="1">
      <c r="A6" s="51" t="s">
        <v>101</v>
      </c>
      <c r="B6" s="51" t="s">
        <v>133</v>
      </c>
      <c r="C6" s="51" t="s">
        <v>134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1">
        <v>2017</v>
      </c>
      <c r="N6" s="51">
        <v>2018</v>
      </c>
    </row>
    <row r="7" spans="1:14" ht="15.75" customHeight="1">
      <c r="A7" s="68"/>
      <c r="B7" s="69"/>
      <c r="C7" s="51" t="s">
        <v>188</v>
      </c>
      <c r="D7" s="51"/>
      <c r="E7" s="51"/>
      <c r="F7" s="51"/>
      <c r="G7" s="68"/>
      <c r="H7" s="68"/>
      <c r="I7" s="68"/>
      <c r="J7" s="68"/>
      <c r="K7" s="68"/>
      <c r="L7" s="68"/>
      <c r="M7" s="68"/>
      <c r="N7" s="68"/>
    </row>
    <row r="8" spans="1:14" ht="15.75" customHeight="1" thickBot="1">
      <c r="A8" s="68"/>
      <c r="B8" s="70"/>
      <c r="C8" s="51"/>
      <c r="D8" s="51"/>
      <c r="E8" s="51"/>
      <c r="F8" s="51"/>
      <c r="G8" s="71"/>
      <c r="H8" s="71"/>
      <c r="I8" s="71"/>
      <c r="J8" s="71"/>
      <c r="K8" s="71"/>
      <c r="L8" s="71"/>
      <c r="M8" s="71"/>
      <c r="N8" s="71"/>
    </row>
    <row r="9" spans="1:14" ht="7.5" customHeight="1" thickBot="1">
      <c r="A9" s="55">
        <v>1</v>
      </c>
      <c r="B9" s="55">
        <v>2</v>
      </c>
      <c r="C9" s="55">
        <v>3</v>
      </c>
      <c r="D9" s="55">
        <v>3</v>
      </c>
      <c r="E9" s="55">
        <v>3</v>
      </c>
      <c r="F9" s="55">
        <v>5</v>
      </c>
      <c r="G9" s="55">
        <v>6</v>
      </c>
      <c r="H9" s="55">
        <v>7</v>
      </c>
      <c r="I9" s="55">
        <v>8</v>
      </c>
      <c r="J9" s="55">
        <v>9</v>
      </c>
      <c r="K9" s="55">
        <v>10</v>
      </c>
      <c r="L9" s="55">
        <v>11</v>
      </c>
      <c r="M9" s="55">
        <v>12</v>
      </c>
      <c r="N9" s="55">
        <v>13</v>
      </c>
    </row>
    <row r="10" spans="1:14" ht="19.5" customHeight="1">
      <c r="A10" s="139" t="s">
        <v>13</v>
      </c>
      <c r="B10" s="134" t="s">
        <v>135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</row>
    <row r="11" spans="1:14" ht="19.5" customHeight="1">
      <c r="A11" s="140" t="s">
        <v>14</v>
      </c>
      <c r="B11" s="136" t="s">
        <v>22</v>
      </c>
      <c r="C11" s="137">
        <v>3272869</v>
      </c>
      <c r="D11" s="137">
        <f>D22-D12</f>
        <v>4075405</v>
      </c>
      <c r="E11" s="137">
        <v>3430575</v>
      </c>
      <c r="F11" s="137">
        <v>2785115</v>
      </c>
      <c r="G11" s="137">
        <v>2239648</v>
      </c>
      <c r="H11" s="137">
        <v>1770695</v>
      </c>
      <c r="I11" s="137">
        <v>1401742</v>
      </c>
      <c r="J11" s="137">
        <v>1044820</v>
      </c>
      <c r="K11" s="137">
        <v>724428</v>
      </c>
      <c r="L11" s="137">
        <v>404036</v>
      </c>
      <c r="M11" s="137">
        <v>126182</v>
      </c>
      <c r="N11" s="137">
        <v>0</v>
      </c>
    </row>
    <row r="12" spans="1:14" ht="19.5" customHeight="1">
      <c r="A12" s="140" t="s">
        <v>15</v>
      </c>
      <c r="B12" s="136" t="s">
        <v>23</v>
      </c>
      <c r="C12" s="137">
        <v>238471</v>
      </c>
      <c r="D12" s="137">
        <v>79490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</row>
    <row r="13" spans="1:14" ht="19.5" customHeight="1">
      <c r="A13" s="140" t="s">
        <v>1</v>
      </c>
      <c r="B13" s="136" t="s">
        <v>136</v>
      </c>
      <c r="C13" s="137">
        <v>0</v>
      </c>
      <c r="D13" s="137">
        <v>0</v>
      </c>
      <c r="E13" s="137">
        <v>0</v>
      </c>
      <c r="F13" s="137">
        <v>0</v>
      </c>
      <c r="G13" s="137"/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</row>
    <row r="14" spans="1:14" ht="19.5" customHeight="1">
      <c r="A14" s="139" t="s">
        <v>21</v>
      </c>
      <c r="B14" s="136" t="s">
        <v>137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</row>
    <row r="15" spans="1:14" ht="19.5" customHeight="1">
      <c r="A15" s="72"/>
      <c r="B15" s="74" t="s">
        <v>138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</row>
    <row r="16" spans="1:14" ht="19.5" customHeight="1">
      <c r="A16" s="72"/>
      <c r="B16" s="74" t="s">
        <v>139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1:14" ht="19.5" customHeight="1">
      <c r="A17" s="72"/>
      <c r="B17" s="75" t="s">
        <v>140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ht="19.5" customHeight="1">
      <c r="A18" s="72"/>
      <c r="B18" s="75" t="s">
        <v>141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19.5" customHeight="1">
      <c r="A19" s="72"/>
      <c r="B19" s="75" t="s">
        <v>142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1:14" ht="19.5" customHeight="1">
      <c r="A20" s="76"/>
      <c r="B20" s="75" t="s">
        <v>143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ht="19.5" customHeight="1">
      <c r="A21" s="141" t="s">
        <v>24</v>
      </c>
      <c r="B21" s="401" t="s">
        <v>87</v>
      </c>
      <c r="C21" s="402">
        <v>8737339</v>
      </c>
      <c r="D21" s="402">
        <v>9380076</v>
      </c>
      <c r="E21" s="402">
        <v>9244108</v>
      </c>
      <c r="F21" s="402">
        <v>9680514</v>
      </c>
      <c r="G21" s="402">
        <v>10074122</v>
      </c>
      <c r="H21" s="402">
        <v>10489011</v>
      </c>
      <c r="I21" s="402">
        <v>10851374</v>
      </c>
      <c r="J21" s="402">
        <v>11154724</v>
      </c>
      <c r="K21" s="402">
        <v>11629941</v>
      </c>
      <c r="L21" s="402">
        <v>12048551</v>
      </c>
      <c r="M21" s="402">
        <v>12403627</v>
      </c>
      <c r="N21" s="402">
        <v>12512860</v>
      </c>
    </row>
    <row r="22" spans="1:14" ht="19.5" customHeight="1">
      <c r="A22" s="140" t="s">
        <v>27</v>
      </c>
      <c r="B22" s="136" t="s">
        <v>144</v>
      </c>
      <c r="C22" s="137">
        <v>3511340</v>
      </c>
      <c r="D22" s="137">
        <v>4154895</v>
      </c>
      <c r="E22" s="137">
        <v>3430575</v>
      </c>
      <c r="F22" s="137">
        <v>2785115</v>
      </c>
      <c r="G22" s="137">
        <v>2239648</v>
      </c>
      <c r="H22" s="137">
        <v>1770695</v>
      </c>
      <c r="I22" s="137">
        <v>1401742</v>
      </c>
      <c r="J22" s="137">
        <v>1044820</v>
      </c>
      <c r="K22" s="137">
        <v>724428</v>
      </c>
      <c r="L22" s="137">
        <v>404036</v>
      </c>
      <c r="M22" s="137">
        <v>126182</v>
      </c>
      <c r="N22" s="137">
        <v>0</v>
      </c>
    </row>
    <row r="23" spans="1:14" ht="19.5" customHeight="1" thickBot="1">
      <c r="A23" s="142" t="s">
        <v>33</v>
      </c>
      <c r="B23" s="138" t="s">
        <v>145</v>
      </c>
      <c r="C23" s="143">
        <f>C22/C21%</f>
        <v>40.18775052679082</v>
      </c>
      <c r="D23" s="143">
        <f>D22/D21%</f>
        <v>44.294896970984034</v>
      </c>
      <c r="E23" s="143">
        <f>E22/E21%</f>
        <v>37.11093596050587</v>
      </c>
      <c r="F23" s="143">
        <f>F22/F21%</f>
        <v>28.77032149325955</v>
      </c>
      <c r="G23" s="143">
        <f aca="true" t="shared" si="0" ref="G23:N23">G22/G21%</f>
        <v>22.23169423598404</v>
      </c>
      <c r="H23" s="143">
        <f t="shared" si="0"/>
        <v>16.881429526577865</v>
      </c>
      <c r="I23" s="143">
        <f t="shared" si="0"/>
        <v>12.917645267778992</v>
      </c>
      <c r="J23" s="143">
        <f t="shared" si="0"/>
        <v>9.36661453927502</v>
      </c>
      <c r="K23" s="143">
        <f t="shared" si="0"/>
        <v>6.228991187487537</v>
      </c>
      <c r="L23" s="143">
        <f t="shared" si="0"/>
        <v>3.3533990933847564</v>
      </c>
      <c r="M23" s="143">
        <f t="shared" si="0"/>
        <v>1.0172992141734027</v>
      </c>
      <c r="N23" s="143">
        <f t="shared" si="0"/>
        <v>0</v>
      </c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2">
    <mergeCell ref="A1:N1"/>
    <mergeCell ref="D4:N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8" scale="70" r:id="rId1"/>
  <headerFooter alignWithMargins="0">
    <oddHeader>&amp;R&amp;9Załącznik nr 10
do uchwały Rady Gminy Nr  XV/83/2007
z dnia 17 grudzień 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1"/>
  <sheetViews>
    <sheetView view="pageBreakPreview" zoomScale="75" zoomScaleSheetLayoutView="75" workbookViewId="0" topLeftCell="A280">
      <selection activeCell="C124" sqref="C124:F124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32.375" style="1" customWidth="1"/>
    <col min="5" max="5" width="24.875" style="1" customWidth="1"/>
    <col min="6" max="6" width="14.00390625" style="1" customWidth="1"/>
    <col min="7" max="7" width="13.00390625" style="1" customWidth="1"/>
    <col min="8" max="8" width="14.25390625" style="1" customWidth="1"/>
    <col min="9" max="9" width="13.375" style="1" customWidth="1"/>
    <col min="10" max="10" width="14.125" style="1" customWidth="1"/>
    <col min="11" max="11" width="13.25390625" style="1" customWidth="1"/>
    <col min="12" max="12" width="15.25390625" style="324" customWidth="1"/>
    <col min="13" max="16384" width="9.125" style="321" customWidth="1"/>
  </cols>
  <sheetData>
    <row r="1" spans="1:12" ht="18">
      <c r="A1" s="446" t="s">
        <v>500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spans="1:12" ht="18">
      <c r="A2" s="3"/>
      <c r="B2" s="3"/>
      <c r="C2" s="3"/>
      <c r="D2" s="3"/>
      <c r="E2" s="3"/>
      <c r="F2" s="3"/>
      <c r="G2" s="308"/>
      <c r="L2" s="6"/>
    </row>
    <row r="3" spans="1:12" ht="12.75">
      <c r="A3" s="39"/>
      <c r="B3" s="39"/>
      <c r="C3" s="39"/>
      <c r="D3" s="39"/>
      <c r="E3" s="39"/>
      <c r="F3" s="39"/>
      <c r="H3" s="13"/>
      <c r="I3" s="13"/>
      <c r="J3" s="13"/>
      <c r="K3" s="13"/>
      <c r="L3" s="325" t="s">
        <v>63</v>
      </c>
    </row>
    <row r="4" spans="1:12" s="322" customFormat="1" ht="18.75" customHeight="1">
      <c r="A4" s="456" t="s">
        <v>2</v>
      </c>
      <c r="B4" s="456" t="s">
        <v>3</v>
      </c>
      <c r="C4" s="457" t="s">
        <v>91</v>
      </c>
      <c r="D4" s="456" t="s">
        <v>19</v>
      </c>
      <c r="E4" s="456" t="s">
        <v>182</v>
      </c>
      <c r="F4" s="456" t="s">
        <v>6</v>
      </c>
      <c r="G4" s="456"/>
      <c r="H4" s="456"/>
      <c r="I4" s="456"/>
      <c r="J4" s="456"/>
      <c r="K4" s="456"/>
      <c r="L4" s="456"/>
    </row>
    <row r="5" spans="1:12" s="322" customFormat="1" ht="20.25" customHeight="1">
      <c r="A5" s="456"/>
      <c r="B5" s="456"/>
      <c r="C5" s="444"/>
      <c r="D5" s="456"/>
      <c r="E5" s="456"/>
      <c r="F5" s="456" t="s">
        <v>42</v>
      </c>
      <c r="G5" s="456" t="s">
        <v>76</v>
      </c>
      <c r="H5" s="456"/>
      <c r="I5" s="456"/>
      <c r="J5" s="456"/>
      <c r="K5" s="456"/>
      <c r="L5" s="456" t="s">
        <v>45</v>
      </c>
    </row>
    <row r="6" spans="1:12" s="322" customFormat="1" ht="51">
      <c r="A6" s="456"/>
      <c r="B6" s="456"/>
      <c r="C6" s="445"/>
      <c r="D6" s="456"/>
      <c r="E6" s="456"/>
      <c r="F6" s="456"/>
      <c r="G6" s="45" t="s">
        <v>79</v>
      </c>
      <c r="H6" s="45" t="s">
        <v>80</v>
      </c>
      <c r="I6" s="45" t="s">
        <v>77</v>
      </c>
      <c r="J6" s="45" t="s">
        <v>92</v>
      </c>
      <c r="K6" s="45" t="s">
        <v>78</v>
      </c>
      <c r="L6" s="456"/>
    </row>
    <row r="7" spans="1:12" s="322" customFormat="1" ht="6" customHeight="1" thickBot="1">
      <c r="A7" s="115">
        <v>1</v>
      </c>
      <c r="B7" s="115">
        <v>2</v>
      </c>
      <c r="C7" s="115">
        <v>3</v>
      </c>
      <c r="D7" s="115">
        <v>4</v>
      </c>
      <c r="E7" s="115">
        <v>6</v>
      </c>
      <c r="F7" s="115">
        <v>7</v>
      </c>
      <c r="G7" s="115">
        <v>8</v>
      </c>
      <c r="H7" s="115">
        <v>9</v>
      </c>
      <c r="I7" s="115">
        <v>10</v>
      </c>
      <c r="J7" s="115">
        <v>11</v>
      </c>
      <c r="K7" s="115">
        <v>12</v>
      </c>
      <c r="L7" s="115">
        <v>13</v>
      </c>
    </row>
    <row r="8" spans="1:12" s="322" customFormat="1" ht="16.5" customHeight="1" thickBot="1">
      <c r="A8" s="272" t="s">
        <v>190</v>
      </c>
      <c r="B8" s="273"/>
      <c r="C8" s="274"/>
      <c r="D8" s="275" t="s">
        <v>193</v>
      </c>
      <c r="E8" s="276">
        <v>16324</v>
      </c>
      <c r="F8" s="276">
        <v>16324</v>
      </c>
      <c r="G8" s="277">
        <v>0</v>
      </c>
      <c r="H8" s="277">
        <v>0</v>
      </c>
      <c r="I8" s="277">
        <v>0</v>
      </c>
      <c r="J8" s="277">
        <v>0</v>
      </c>
      <c r="K8" s="277">
        <v>0</v>
      </c>
      <c r="L8" s="277">
        <v>0</v>
      </c>
    </row>
    <row r="9" spans="1:12" s="322" customFormat="1" ht="11.25" customHeight="1">
      <c r="A9" s="292"/>
      <c r="B9" s="293" t="s">
        <v>336</v>
      </c>
      <c r="C9" s="293"/>
      <c r="D9" s="294" t="s">
        <v>353</v>
      </c>
      <c r="E9" s="441">
        <v>16324</v>
      </c>
      <c r="F9" s="295">
        <v>16324</v>
      </c>
      <c r="G9" s="296">
        <v>0</v>
      </c>
      <c r="H9" s="296">
        <v>0</v>
      </c>
      <c r="I9" s="296">
        <v>0</v>
      </c>
      <c r="J9" s="296">
        <v>0</v>
      </c>
      <c r="K9" s="296">
        <v>0</v>
      </c>
      <c r="L9" s="296">
        <v>0</v>
      </c>
    </row>
    <row r="10" spans="1:12" s="322" customFormat="1" ht="40.5" customHeight="1" thickBot="1">
      <c r="A10" s="124"/>
      <c r="B10" s="116"/>
      <c r="C10" s="124" t="s">
        <v>337</v>
      </c>
      <c r="D10" s="118" t="s">
        <v>421</v>
      </c>
      <c r="E10" s="123">
        <v>16324</v>
      </c>
      <c r="F10" s="442">
        <v>16324</v>
      </c>
      <c r="G10" s="309">
        <v>0</v>
      </c>
      <c r="H10" s="317">
        <v>0</v>
      </c>
      <c r="I10" s="117">
        <v>0</v>
      </c>
      <c r="J10" s="117">
        <v>0</v>
      </c>
      <c r="K10" s="117">
        <v>0</v>
      </c>
      <c r="L10" s="309">
        <v>0</v>
      </c>
    </row>
    <row r="11" spans="1:12" s="322" customFormat="1" ht="13.5" thickBot="1">
      <c r="A11" s="278" t="s">
        <v>194</v>
      </c>
      <c r="B11" s="279"/>
      <c r="C11" s="279"/>
      <c r="D11" s="275" t="s">
        <v>285</v>
      </c>
      <c r="E11" s="280">
        <f>E12</f>
        <v>77000</v>
      </c>
      <c r="F11" s="280">
        <f>F12</f>
        <v>77000</v>
      </c>
      <c r="G11" s="280">
        <v>0</v>
      </c>
      <c r="H11" s="280">
        <v>0</v>
      </c>
      <c r="I11" s="280">
        <v>0</v>
      </c>
      <c r="J11" s="281">
        <v>0</v>
      </c>
      <c r="K11" s="281">
        <v>0</v>
      </c>
      <c r="L11" s="281">
        <v>0</v>
      </c>
    </row>
    <row r="12" spans="1:12" s="322" customFormat="1" ht="12.75">
      <c r="A12" s="288"/>
      <c r="B12" s="289" t="s">
        <v>195</v>
      </c>
      <c r="C12" s="289"/>
      <c r="D12" s="290" t="s">
        <v>286</v>
      </c>
      <c r="E12" s="291">
        <f>SUM(E13:E14)</f>
        <v>77000</v>
      </c>
      <c r="F12" s="291">
        <f>SUM(F13:F14)</f>
        <v>77000</v>
      </c>
      <c r="G12" s="314">
        <v>0</v>
      </c>
      <c r="H12" s="291">
        <v>0</v>
      </c>
      <c r="I12" s="291">
        <v>0</v>
      </c>
      <c r="J12" s="291">
        <v>0</v>
      </c>
      <c r="K12" s="291">
        <v>0</v>
      </c>
      <c r="L12" s="314">
        <v>0</v>
      </c>
    </row>
    <row r="13" spans="1:12" s="322" customFormat="1" ht="12.75">
      <c r="A13" s="110"/>
      <c r="B13" s="110"/>
      <c r="C13" s="110" t="s">
        <v>320</v>
      </c>
      <c r="D13" s="42" t="s">
        <v>424</v>
      </c>
      <c r="E13" s="112">
        <v>70000</v>
      </c>
      <c r="F13" s="352">
        <v>70000</v>
      </c>
      <c r="G13" s="311">
        <v>0</v>
      </c>
      <c r="H13" s="298">
        <v>0</v>
      </c>
      <c r="I13" s="112">
        <v>0</v>
      </c>
      <c r="J13" s="112">
        <v>0</v>
      </c>
      <c r="K13" s="112">
        <v>0</v>
      </c>
      <c r="L13" s="311">
        <v>0</v>
      </c>
    </row>
    <row r="14" spans="1:12" s="323" customFormat="1" ht="17.25" customHeight="1" thickBot="1">
      <c r="A14" s="110"/>
      <c r="B14" s="110"/>
      <c r="C14" s="110" t="s">
        <v>279</v>
      </c>
      <c r="D14" s="42" t="s">
        <v>283</v>
      </c>
      <c r="E14" s="112">
        <v>7000</v>
      </c>
      <c r="F14" s="352">
        <v>7000</v>
      </c>
      <c r="G14" s="311">
        <v>0</v>
      </c>
      <c r="H14" s="298">
        <v>0</v>
      </c>
      <c r="I14" s="112">
        <v>0</v>
      </c>
      <c r="J14" s="112">
        <v>0</v>
      </c>
      <c r="K14" s="112">
        <v>0</v>
      </c>
      <c r="L14" s="311">
        <v>0</v>
      </c>
    </row>
    <row r="15" spans="1:12" ht="13.5" thickBot="1">
      <c r="A15" s="278" t="s">
        <v>322</v>
      </c>
      <c r="B15" s="279"/>
      <c r="C15" s="279"/>
      <c r="D15" s="275" t="s">
        <v>351</v>
      </c>
      <c r="E15" s="280">
        <f>E16</f>
        <v>60647</v>
      </c>
      <c r="F15" s="280">
        <f>F16</f>
        <v>60647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</row>
    <row r="16" spans="1:12" ht="12.75">
      <c r="A16" s="288"/>
      <c r="B16" s="289" t="s">
        <v>323</v>
      </c>
      <c r="C16" s="289"/>
      <c r="D16" s="290" t="s">
        <v>352</v>
      </c>
      <c r="E16" s="291">
        <f>SUM(E17:E19)</f>
        <v>60647</v>
      </c>
      <c r="F16" s="291">
        <f>SUM(F17:F19)</f>
        <v>60647</v>
      </c>
      <c r="G16" s="314">
        <v>0</v>
      </c>
      <c r="H16" s="291">
        <v>0</v>
      </c>
      <c r="I16" s="291">
        <v>0</v>
      </c>
      <c r="J16" s="291">
        <v>0</v>
      </c>
      <c r="K16" s="291">
        <v>0</v>
      </c>
      <c r="L16" s="314">
        <v>0</v>
      </c>
    </row>
    <row r="17" spans="1:12" ht="12.75">
      <c r="A17" s="110"/>
      <c r="B17" s="110"/>
      <c r="C17" s="110" t="s">
        <v>319</v>
      </c>
      <c r="D17" s="41" t="s">
        <v>422</v>
      </c>
      <c r="E17" s="112">
        <v>2000</v>
      </c>
      <c r="F17" s="352">
        <v>2000</v>
      </c>
      <c r="G17" s="311">
        <v>0</v>
      </c>
      <c r="H17" s="298">
        <v>0</v>
      </c>
      <c r="I17" s="112">
        <v>0</v>
      </c>
      <c r="J17" s="112">
        <v>0</v>
      </c>
      <c r="K17" s="112">
        <v>0</v>
      </c>
      <c r="L17" s="311">
        <v>0</v>
      </c>
    </row>
    <row r="18" spans="1:12" ht="12.75">
      <c r="A18" s="193"/>
      <c r="B18" s="193"/>
      <c r="C18" s="193" t="s">
        <v>279</v>
      </c>
      <c r="D18" s="260" t="s">
        <v>283</v>
      </c>
      <c r="E18" s="261">
        <v>2500</v>
      </c>
      <c r="F18" s="353">
        <v>2500</v>
      </c>
      <c r="G18" s="312">
        <v>0</v>
      </c>
      <c r="H18" s="318">
        <v>0</v>
      </c>
      <c r="I18" s="261">
        <v>0</v>
      </c>
      <c r="J18" s="261">
        <v>0</v>
      </c>
      <c r="K18" s="261">
        <v>0</v>
      </c>
      <c r="L18" s="312">
        <v>0</v>
      </c>
    </row>
    <row r="19" spans="1:23" ht="12.75">
      <c r="A19" s="425"/>
      <c r="B19" s="425"/>
      <c r="C19" s="426" t="s">
        <v>280</v>
      </c>
      <c r="D19" s="427" t="s">
        <v>284</v>
      </c>
      <c r="E19" s="428">
        <v>56147</v>
      </c>
      <c r="F19" s="429">
        <v>56147</v>
      </c>
      <c r="G19" s="430">
        <v>0</v>
      </c>
      <c r="H19" s="431">
        <v>0</v>
      </c>
      <c r="I19" s="428">
        <v>0</v>
      </c>
      <c r="J19" s="428">
        <v>0</v>
      </c>
      <c r="K19" s="428">
        <v>0</v>
      </c>
      <c r="L19" s="430">
        <v>0</v>
      </c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</row>
    <row r="20" spans="1:12" ht="13.5" thickBot="1">
      <c r="A20" s="421" t="s">
        <v>196</v>
      </c>
      <c r="B20" s="422"/>
      <c r="C20" s="422"/>
      <c r="D20" s="423" t="s">
        <v>287</v>
      </c>
      <c r="E20" s="424">
        <v>120000</v>
      </c>
      <c r="F20" s="424">
        <v>120000</v>
      </c>
      <c r="G20" s="424"/>
      <c r="H20" s="424"/>
      <c r="I20" s="424"/>
      <c r="J20" s="424"/>
      <c r="K20" s="424"/>
      <c r="L20" s="424"/>
    </row>
    <row r="21" spans="1:12" ht="25.5">
      <c r="A21" s="288"/>
      <c r="B21" s="289" t="s">
        <v>197</v>
      </c>
      <c r="C21" s="289"/>
      <c r="D21" s="290" t="s">
        <v>288</v>
      </c>
      <c r="E21" s="291">
        <f>SUM(E22:E25)</f>
        <v>40000</v>
      </c>
      <c r="F21" s="291">
        <f>SUM(F22:F25)</f>
        <v>40000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</row>
    <row r="22" spans="1:12" ht="12.75">
      <c r="A22" s="109"/>
      <c r="B22" s="109"/>
      <c r="C22" s="109" t="s">
        <v>319</v>
      </c>
      <c r="D22" s="41" t="s">
        <v>422</v>
      </c>
      <c r="E22" s="111">
        <v>5000</v>
      </c>
      <c r="F22" s="354">
        <v>5000</v>
      </c>
      <c r="G22" s="315">
        <v>0</v>
      </c>
      <c r="H22" s="319">
        <v>0</v>
      </c>
      <c r="I22" s="111">
        <v>0</v>
      </c>
      <c r="J22" s="111">
        <v>0</v>
      </c>
      <c r="K22" s="111">
        <v>0</v>
      </c>
      <c r="L22" s="315">
        <v>0</v>
      </c>
    </row>
    <row r="23" spans="1:12" ht="12.75">
      <c r="A23" s="110"/>
      <c r="B23" s="110"/>
      <c r="C23" s="110" t="s">
        <v>325</v>
      </c>
      <c r="D23" s="42" t="s">
        <v>427</v>
      </c>
      <c r="E23" s="112">
        <v>5000</v>
      </c>
      <c r="F23" s="352">
        <v>5000</v>
      </c>
      <c r="G23" s="311">
        <v>0</v>
      </c>
      <c r="H23" s="298">
        <v>0</v>
      </c>
      <c r="I23" s="112">
        <v>0</v>
      </c>
      <c r="J23" s="112">
        <v>0</v>
      </c>
      <c r="K23" s="112">
        <v>0</v>
      </c>
      <c r="L23" s="311"/>
    </row>
    <row r="24" spans="1:12" ht="12.75">
      <c r="A24" s="110"/>
      <c r="B24" s="110"/>
      <c r="C24" s="110" t="s">
        <v>320</v>
      </c>
      <c r="D24" s="42" t="s">
        <v>424</v>
      </c>
      <c r="E24" s="112">
        <v>15000</v>
      </c>
      <c r="F24" s="352">
        <v>15000</v>
      </c>
      <c r="G24" s="311">
        <v>0</v>
      </c>
      <c r="H24" s="298">
        <v>0</v>
      </c>
      <c r="I24" s="112">
        <v>0</v>
      </c>
      <c r="J24" s="112">
        <v>0</v>
      </c>
      <c r="K24" s="112">
        <v>0</v>
      </c>
      <c r="L24" s="311">
        <v>0</v>
      </c>
    </row>
    <row r="25" spans="1:12" ht="12.75">
      <c r="A25" s="110"/>
      <c r="B25" s="110"/>
      <c r="C25" s="110" t="s">
        <v>279</v>
      </c>
      <c r="D25" s="42" t="s">
        <v>283</v>
      </c>
      <c r="E25" s="112">
        <v>15000</v>
      </c>
      <c r="F25" s="352">
        <v>15000</v>
      </c>
      <c r="G25" s="311">
        <v>0</v>
      </c>
      <c r="H25" s="298">
        <v>0</v>
      </c>
      <c r="I25" s="112">
        <v>0</v>
      </c>
      <c r="J25" s="112">
        <v>0</v>
      </c>
      <c r="K25" s="112">
        <v>0</v>
      </c>
      <c r="L25" s="311"/>
    </row>
    <row r="26" spans="1:12" ht="12.75">
      <c r="A26" s="284"/>
      <c r="B26" s="285" t="s">
        <v>324</v>
      </c>
      <c r="C26" s="285"/>
      <c r="D26" s="286" t="s">
        <v>352</v>
      </c>
      <c r="E26" s="287">
        <f>SUM(E27:E29)</f>
        <v>80000</v>
      </c>
      <c r="F26" s="287">
        <f>SUM(F27:F29)</f>
        <v>80000</v>
      </c>
      <c r="G26" s="287">
        <v>0</v>
      </c>
      <c r="H26" s="287">
        <v>0</v>
      </c>
      <c r="I26" s="287">
        <v>0</v>
      </c>
      <c r="J26" s="287">
        <v>0</v>
      </c>
      <c r="K26" s="287">
        <v>0</v>
      </c>
      <c r="L26" s="287">
        <v>0</v>
      </c>
    </row>
    <row r="27" spans="1:12" ht="12.75">
      <c r="A27" s="110"/>
      <c r="B27" s="110"/>
      <c r="C27" s="110" t="s">
        <v>325</v>
      </c>
      <c r="D27" s="42" t="s">
        <v>427</v>
      </c>
      <c r="E27" s="112">
        <v>33000</v>
      </c>
      <c r="F27" s="352">
        <v>33000</v>
      </c>
      <c r="G27" s="311">
        <v>0</v>
      </c>
      <c r="H27" s="298">
        <v>0</v>
      </c>
      <c r="I27" s="112">
        <v>0</v>
      </c>
      <c r="J27" s="112">
        <v>0</v>
      </c>
      <c r="K27" s="112">
        <v>0</v>
      </c>
      <c r="L27" s="311">
        <v>0</v>
      </c>
    </row>
    <row r="28" spans="1:12" ht="12.75">
      <c r="A28" s="110"/>
      <c r="B28" s="110"/>
      <c r="C28" s="110" t="s">
        <v>320</v>
      </c>
      <c r="D28" s="42" t="s">
        <v>424</v>
      </c>
      <c r="E28" s="112">
        <v>12000</v>
      </c>
      <c r="F28" s="352">
        <v>12000</v>
      </c>
      <c r="G28" s="311">
        <v>0</v>
      </c>
      <c r="H28" s="298">
        <v>0</v>
      </c>
      <c r="I28" s="112">
        <v>0</v>
      </c>
      <c r="J28" s="112">
        <v>0</v>
      </c>
      <c r="K28" s="112">
        <v>0</v>
      </c>
      <c r="L28" s="311">
        <v>0</v>
      </c>
    </row>
    <row r="29" spans="1:12" ht="13.5" thickBot="1">
      <c r="A29" s="193"/>
      <c r="B29" s="193"/>
      <c r="C29" s="193" t="s">
        <v>279</v>
      </c>
      <c r="D29" s="260" t="s">
        <v>283</v>
      </c>
      <c r="E29" s="261">
        <v>35000</v>
      </c>
      <c r="F29" s="353">
        <v>35000</v>
      </c>
      <c r="G29" s="312">
        <v>0</v>
      </c>
      <c r="H29" s="318">
        <v>0</v>
      </c>
      <c r="I29" s="261">
        <v>0</v>
      </c>
      <c r="J29" s="261">
        <v>0</v>
      </c>
      <c r="K29" s="261">
        <v>0</v>
      </c>
      <c r="L29" s="312">
        <v>0</v>
      </c>
    </row>
    <row r="30" spans="1:12" ht="13.5" thickBot="1">
      <c r="A30" s="278" t="s">
        <v>202</v>
      </c>
      <c r="B30" s="279"/>
      <c r="C30" s="279"/>
      <c r="D30" s="275" t="s">
        <v>289</v>
      </c>
      <c r="E30" s="280">
        <f>E31+E33+E35</f>
        <v>81400</v>
      </c>
      <c r="F30" s="280">
        <f>F31+F33+F35</f>
        <v>81400</v>
      </c>
      <c r="G30" s="280">
        <v>0</v>
      </c>
      <c r="H30" s="280">
        <v>0</v>
      </c>
      <c r="I30" s="280"/>
      <c r="J30" s="280">
        <v>0</v>
      </c>
      <c r="K30" s="280">
        <v>0</v>
      </c>
      <c r="L30" s="280">
        <v>0</v>
      </c>
    </row>
    <row r="31" spans="1:12" ht="25.5">
      <c r="A31" s="288"/>
      <c r="B31" s="289" t="s">
        <v>326</v>
      </c>
      <c r="C31" s="289"/>
      <c r="D31" s="290" t="s">
        <v>456</v>
      </c>
      <c r="E31" s="291">
        <v>60000</v>
      </c>
      <c r="F31" s="291">
        <v>60000</v>
      </c>
      <c r="G31" s="291">
        <v>0</v>
      </c>
      <c r="H31" s="291">
        <v>0</v>
      </c>
      <c r="I31" s="291">
        <v>0</v>
      </c>
      <c r="J31" s="291">
        <v>0</v>
      </c>
      <c r="K31" s="291">
        <v>0</v>
      </c>
      <c r="L31" s="291">
        <v>0</v>
      </c>
    </row>
    <row r="32" spans="1:12" ht="12.75">
      <c r="A32" s="109"/>
      <c r="B32" s="109"/>
      <c r="C32" s="109" t="s">
        <v>279</v>
      </c>
      <c r="D32" s="42" t="s">
        <v>283</v>
      </c>
      <c r="E32" s="111">
        <v>60000</v>
      </c>
      <c r="F32" s="111">
        <v>60000</v>
      </c>
      <c r="G32" s="315">
        <v>0</v>
      </c>
      <c r="H32" s="319">
        <v>0</v>
      </c>
      <c r="I32" s="111">
        <v>0</v>
      </c>
      <c r="J32" s="111">
        <v>0</v>
      </c>
      <c r="K32" s="111">
        <v>0</v>
      </c>
      <c r="L32" s="315">
        <v>0</v>
      </c>
    </row>
    <row r="33" spans="1:12" ht="25.5">
      <c r="A33" s="284"/>
      <c r="B33" s="285" t="s">
        <v>327</v>
      </c>
      <c r="C33" s="285"/>
      <c r="D33" s="286" t="s">
        <v>354</v>
      </c>
      <c r="E33" s="287">
        <v>20000</v>
      </c>
      <c r="F33" s="287">
        <v>20000</v>
      </c>
      <c r="G33" s="287">
        <v>0</v>
      </c>
      <c r="H33" s="287">
        <v>0</v>
      </c>
      <c r="I33" s="287">
        <v>0</v>
      </c>
      <c r="J33" s="287">
        <v>0</v>
      </c>
      <c r="K33" s="287"/>
      <c r="L33" s="287">
        <v>0</v>
      </c>
    </row>
    <row r="34" spans="1:12" ht="12.75">
      <c r="A34" s="110"/>
      <c r="B34" s="110"/>
      <c r="C34" s="110" t="s">
        <v>279</v>
      </c>
      <c r="D34" s="42" t="s">
        <v>283</v>
      </c>
      <c r="E34" s="112">
        <v>20000</v>
      </c>
      <c r="F34" s="112">
        <v>20000</v>
      </c>
      <c r="G34" s="311">
        <v>0</v>
      </c>
      <c r="H34" s="298">
        <v>0</v>
      </c>
      <c r="I34" s="112">
        <v>0</v>
      </c>
      <c r="J34" s="112">
        <v>0</v>
      </c>
      <c r="K34" s="112">
        <v>0</v>
      </c>
      <c r="L34" s="311">
        <v>0</v>
      </c>
    </row>
    <row r="35" spans="1:12" ht="12.75">
      <c r="A35" s="284"/>
      <c r="B35" s="285" t="s">
        <v>203</v>
      </c>
      <c r="C35" s="285"/>
      <c r="D35" s="286" t="s">
        <v>290</v>
      </c>
      <c r="E35" s="287">
        <v>1400</v>
      </c>
      <c r="F35" s="287">
        <v>1400</v>
      </c>
      <c r="G35" s="287">
        <v>0</v>
      </c>
      <c r="H35" s="287">
        <v>0</v>
      </c>
      <c r="I35" s="287">
        <v>0</v>
      </c>
      <c r="J35" s="287">
        <v>0</v>
      </c>
      <c r="K35" s="287">
        <v>0</v>
      </c>
      <c r="L35" s="287">
        <v>0</v>
      </c>
    </row>
    <row r="36" spans="1:12" ht="12.75">
      <c r="A36" s="110"/>
      <c r="B36" s="110"/>
      <c r="C36" s="110" t="s">
        <v>319</v>
      </c>
      <c r="D36" s="41" t="s">
        <v>422</v>
      </c>
      <c r="E36" s="112">
        <v>400</v>
      </c>
      <c r="F36" s="112">
        <v>400</v>
      </c>
      <c r="G36" s="311">
        <v>0</v>
      </c>
      <c r="H36" s="298">
        <v>0</v>
      </c>
      <c r="I36" s="112">
        <v>0</v>
      </c>
      <c r="J36" s="112">
        <v>0</v>
      </c>
      <c r="K36" s="112">
        <v>0</v>
      </c>
      <c r="L36" s="311">
        <v>0</v>
      </c>
    </row>
    <row r="37" spans="1:12" ht="13.5" thickBot="1">
      <c r="A37" s="193"/>
      <c r="B37" s="193"/>
      <c r="C37" s="193" t="s">
        <v>279</v>
      </c>
      <c r="D37" s="260" t="s">
        <v>283</v>
      </c>
      <c r="E37" s="261">
        <v>1000</v>
      </c>
      <c r="F37" s="261">
        <v>1000</v>
      </c>
      <c r="G37" s="312">
        <v>0</v>
      </c>
      <c r="H37" s="318">
        <v>0</v>
      </c>
      <c r="I37" s="261">
        <v>0</v>
      </c>
      <c r="J37" s="261">
        <v>0</v>
      </c>
      <c r="K37" s="261">
        <v>0</v>
      </c>
      <c r="L37" s="312">
        <v>0</v>
      </c>
    </row>
    <row r="38" spans="1:12" ht="13.5" thickBot="1">
      <c r="A38" s="278" t="s">
        <v>204</v>
      </c>
      <c r="B38" s="279"/>
      <c r="C38" s="279"/>
      <c r="D38" s="275" t="s">
        <v>355</v>
      </c>
      <c r="E38" s="280">
        <v>1481925</v>
      </c>
      <c r="F38" s="280">
        <f aca="true" t="shared" si="0" ref="F38:L38">F39+F43+F50+F72+F74</f>
        <v>1474925</v>
      </c>
      <c r="G38" s="280">
        <f t="shared" si="0"/>
        <v>925645</v>
      </c>
      <c r="H38" s="280">
        <f t="shared" si="0"/>
        <v>163462</v>
      </c>
      <c r="I38" s="280">
        <f t="shared" si="0"/>
        <v>7000</v>
      </c>
      <c r="J38" s="280">
        <f t="shared" si="0"/>
        <v>0</v>
      </c>
      <c r="K38" s="280">
        <f t="shared" si="0"/>
        <v>0</v>
      </c>
      <c r="L38" s="280">
        <f t="shared" si="0"/>
        <v>7000</v>
      </c>
    </row>
    <row r="39" spans="1:12" ht="12.75">
      <c r="A39" s="288"/>
      <c r="B39" s="289" t="s">
        <v>205</v>
      </c>
      <c r="C39" s="289"/>
      <c r="D39" s="290" t="s">
        <v>356</v>
      </c>
      <c r="E39" s="291">
        <f>SUM(E40:E42)</f>
        <v>31744</v>
      </c>
      <c r="F39" s="291">
        <f>SUM(F40:F42)</f>
        <v>31744</v>
      </c>
      <c r="G39" s="291">
        <v>26552</v>
      </c>
      <c r="H39" s="291">
        <f>SUM(H40:H42)</f>
        <v>5192</v>
      </c>
      <c r="I39" s="291">
        <v>0</v>
      </c>
      <c r="J39" s="291">
        <v>0</v>
      </c>
      <c r="K39" s="291">
        <v>0</v>
      </c>
      <c r="L39" s="291">
        <v>0</v>
      </c>
    </row>
    <row r="40" spans="1:12" ht="25.5">
      <c r="A40" s="110"/>
      <c r="B40" s="110"/>
      <c r="C40" s="110" t="s">
        <v>328</v>
      </c>
      <c r="D40" s="42" t="s">
        <v>431</v>
      </c>
      <c r="E40" s="112">
        <v>26552</v>
      </c>
      <c r="F40" s="112">
        <v>26552</v>
      </c>
      <c r="G40" s="311">
        <v>26552</v>
      </c>
      <c r="H40" s="298">
        <v>0</v>
      </c>
      <c r="I40" s="112">
        <v>0</v>
      </c>
      <c r="J40" s="112">
        <v>0</v>
      </c>
      <c r="K40" s="112">
        <v>0</v>
      </c>
      <c r="L40" s="311">
        <v>0</v>
      </c>
    </row>
    <row r="41" spans="1:12" ht="12.75">
      <c r="A41" s="110"/>
      <c r="B41" s="110"/>
      <c r="C41" s="110" t="s">
        <v>329</v>
      </c>
      <c r="D41" s="42" t="s">
        <v>425</v>
      </c>
      <c r="E41" s="112">
        <v>4541</v>
      </c>
      <c r="F41" s="112">
        <v>4541</v>
      </c>
      <c r="G41" s="311">
        <v>0</v>
      </c>
      <c r="H41" s="298">
        <v>4541</v>
      </c>
      <c r="I41" s="112">
        <v>0</v>
      </c>
      <c r="J41" s="112">
        <v>0</v>
      </c>
      <c r="K41" s="112">
        <v>0</v>
      </c>
      <c r="L41" s="311">
        <v>0</v>
      </c>
    </row>
    <row r="42" spans="1:12" ht="12.75">
      <c r="A42" s="109"/>
      <c r="B42" s="109"/>
      <c r="C42" s="109" t="s">
        <v>330</v>
      </c>
      <c r="D42" s="42" t="s">
        <v>423</v>
      </c>
      <c r="E42" s="111">
        <v>651</v>
      </c>
      <c r="F42" s="111">
        <v>651</v>
      </c>
      <c r="G42" s="315">
        <v>0</v>
      </c>
      <c r="H42" s="319">
        <v>651</v>
      </c>
      <c r="I42" s="111">
        <v>0</v>
      </c>
      <c r="J42" s="111">
        <v>0</v>
      </c>
      <c r="K42" s="111">
        <v>0</v>
      </c>
      <c r="L42" s="315">
        <v>0</v>
      </c>
    </row>
    <row r="43" spans="1:12" ht="12.75">
      <c r="A43" s="284"/>
      <c r="B43" s="285" t="s">
        <v>331</v>
      </c>
      <c r="C43" s="285"/>
      <c r="D43" s="286" t="s">
        <v>357</v>
      </c>
      <c r="E43" s="287">
        <f>SUM(E44:E49)</f>
        <v>87600</v>
      </c>
      <c r="F43" s="287">
        <f>SUM(F44:F49)</f>
        <v>87600</v>
      </c>
      <c r="G43" s="287">
        <v>0</v>
      </c>
      <c r="H43" s="287">
        <v>0</v>
      </c>
      <c r="I43" s="287">
        <v>0</v>
      </c>
      <c r="J43" s="287">
        <v>0</v>
      </c>
      <c r="K43" s="287">
        <v>0</v>
      </c>
      <c r="L43" s="287">
        <v>0</v>
      </c>
    </row>
    <row r="44" spans="1:12" ht="25.5">
      <c r="A44" s="110"/>
      <c r="B44" s="110"/>
      <c r="C44" s="110" t="s">
        <v>332</v>
      </c>
      <c r="D44" s="42" t="s">
        <v>429</v>
      </c>
      <c r="E44" s="112">
        <v>78600</v>
      </c>
      <c r="F44" s="112">
        <v>78600</v>
      </c>
      <c r="G44" s="311">
        <v>0</v>
      </c>
      <c r="H44" s="298">
        <v>0</v>
      </c>
      <c r="I44" s="112">
        <v>0</v>
      </c>
      <c r="J44" s="112">
        <v>0</v>
      </c>
      <c r="K44" s="112">
        <v>0</v>
      </c>
      <c r="L44" s="311">
        <v>0</v>
      </c>
    </row>
    <row r="45" spans="1:12" ht="12.75">
      <c r="A45" s="110"/>
      <c r="B45" s="110"/>
      <c r="C45" s="110" t="s">
        <v>319</v>
      </c>
      <c r="D45" s="41" t="s">
        <v>422</v>
      </c>
      <c r="E45" s="112">
        <v>5000</v>
      </c>
      <c r="F45" s="112">
        <v>5000</v>
      </c>
      <c r="G45" s="311">
        <v>0</v>
      </c>
      <c r="H45" s="298">
        <v>0</v>
      </c>
      <c r="I45" s="112">
        <v>0</v>
      </c>
      <c r="J45" s="112">
        <v>0</v>
      </c>
      <c r="K45" s="112">
        <v>0</v>
      </c>
      <c r="L45" s="311">
        <v>0</v>
      </c>
    </row>
    <row r="46" spans="1:12" ht="12.75">
      <c r="A46" s="110"/>
      <c r="B46" s="110"/>
      <c r="C46" s="110" t="s">
        <v>279</v>
      </c>
      <c r="D46" s="42" t="s">
        <v>283</v>
      </c>
      <c r="E46" s="112">
        <v>0</v>
      </c>
      <c r="F46" s="112">
        <v>0</v>
      </c>
      <c r="G46" s="311">
        <v>0</v>
      </c>
      <c r="H46" s="298">
        <v>0</v>
      </c>
      <c r="I46" s="112">
        <v>0</v>
      </c>
      <c r="J46" s="112">
        <v>0</v>
      </c>
      <c r="K46" s="112">
        <v>0</v>
      </c>
      <c r="L46" s="311">
        <v>0</v>
      </c>
    </row>
    <row r="47" spans="1:12" ht="12.75">
      <c r="A47" s="110"/>
      <c r="B47" s="110"/>
      <c r="C47" s="110" t="s">
        <v>333</v>
      </c>
      <c r="D47" s="42" t="s">
        <v>430</v>
      </c>
      <c r="E47" s="112">
        <v>2000</v>
      </c>
      <c r="F47" s="112">
        <v>2000</v>
      </c>
      <c r="G47" s="311">
        <v>0</v>
      </c>
      <c r="H47" s="298">
        <v>0</v>
      </c>
      <c r="I47" s="112">
        <v>0</v>
      </c>
      <c r="J47" s="112">
        <v>0</v>
      </c>
      <c r="K47" s="112">
        <v>0</v>
      </c>
      <c r="L47" s="311">
        <v>0</v>
      </c>
    </row>
    <row r="48" spans="1:12" ht="25.5">
      <c r="A48" s="110"/>
      <c r="B48" s="110"/>
      <c r="C48" s="110" t="s">
        <v>334</v>
      </c>
      <c r="D48" s="42" t="s">
        <v>432</v>
      </c>
      <c r="E48" s="112">
        <v>1000</v>
      </c>
      <c r="F48" s="112">
        <v>1000</v>
      </c>
      <c r="G48" s="311">
        <v>0</v>
      </c>
      <c r="H48" s="298">
        <v>0</v>
      </c>
      <c r="I48" s="112">
        <v>0</v>
      </c>
      <c r="J48" s="112">
        <v>0</v>
      </c>
      <c r="K48" s="112">
        <v>0</v>
      </c>
      <c r="L48" s="311">
        <v>0</v>
      </c>
    </row>
    <row r="49" spans="1:12" ht="38.25">
      <c r="A49" s="110"/>
      <c r="B49" s="110"/>
      <c r="C49" s="110" t="s">
        <v>338</v>
      </c>
      <c r="D49" s="42" t="s">
        <v>435</v>
      </c>
      <c r="E49" s="112">
        <v>1000</v>
      </c>
      <c r="F49" s="112">
        <v>1000</v>
      </c>
      <c r="G49" s="311">
        <v>0</v>
      </c>
      <c r="H49" s="298">
        <v>0</v>
      </c>
      <c r="I49" s="112">
        <v>0</v>
      </c>
      <c r="J49" s="112">
        <v>0</v>
      </c>
      <c r="K49" s="112">
        <v>0</v>
      </c>
      <c r="L49" s="311">
        <v>0</v>
      </c>
    </row>
    <row r="50" spans="1:12" ht="12.75">
      <c r="A50" s="284"/>
      <c r="B50" s="285" t="s">
        <v>206</v>
      </c>
      <c r="C50" s="285"/>
      <c r="D50" s="286" t="s">
        <v>358</v>
      </c>
      <c r="E50" s="287">
        <f>SUM(E51:E71)</f>
        <v>1267543</v>
      </c>
      <c r="F50" s="287">
        <f>SUM(F51:F71)</f>
        <v>1260543</v>
      </c>
      <c r="G50" s="287">
        <f>SUM(G51:G55)</f>
        <v>845293</v>
      </c>
      <c r="H50" s="287">
        <f>SUM(H52:H55)</f>
        <v>147750</v>
      </c>
      <c r="I50" s="287">
        <v>0</v>
      </c>
      <c r="J50" s="287">
        <v>0</v>
      </c>
      <c r="K50" s="287">
        <v>0</v>
      </c>
      <c r="L50" s="287">
        <v>7000</v>
      </c>
    </row>
    <row r="51" spans="1:12" ht="25.5">
      <c r="A51" s="110"/>
      <c r="B51" s="110"/>
      <c r="C51" s="110" t="s">
        <v>328</v>
      </c>
      <c r="D51" s="42" t="s">
        <v>431</v>
      </c>
      <c r="E51" s="112">
        <v>755775</v>
      </c>
      <c r="F51" s="112">
        <v>755775</v>
      </c>
      <c r="G51" s="311">
        <v>755775</v>
      </c>
      <c r="H51" s="298">
        <v>0</v>
      </c>
      <c r="I51" s="112">
        <v>0</v>
      </c>
      <c r="J51" s="112">
        <v>0</v>
      </c>
      <c r="K51" s="112">
        <v>0</v>
      </c>
      <c r="L51" s="311">
        <v>0</v>
      </c>
    </row>
    <row r="52" spans="1:12" ht="12.75">
      <c r="A52" s="110"/>
      <c r="B52" s="110"/>
      <c r="C52" s="110" t="s">
        <v>335</v>
      </c>
      <c r="D52" s="42" t="s">
        <v>428</v>
      </c>
      <c r="E52" s="112">
        <v>63518</v>
      </c>
      <c r="F52" s="112">
        <v>63518</v>
      </c>
      <c r="G52" s="311">
        <v>63518</v>
      </c>
      <c r="H52" s="298">
        <v>0</v>
      </c>
      <c r="I52" s="112">
        <v>0</v>
      </c>
      <c r="J52" s="112">
        <v>0</v>
      </c>
      <c r="K52" s="112">
        <v>0</v>
      </c>
      <c r="L52" s="311">
        <v>0</v>
      </c>
    </row>
    <row r="53" spans="1:12" ht="12.75">
      <c r="A53" s="109"/>
      <c r="B53" s="109"/>
      <c r="C53" s="109" t="s">
        <v>329</v>
      </c>
      <c r="D53" s="42" t="s">
        <v>425</v>
      </c>
      <c r="E53" s="111">
        <v>129230</v>
      </c>
      <c r="F53" s="111">
        <v>129230</v>
      </c>
      <c r="G53" s="315">
        <v>0</v>
      </c>
      <c r="H53" s="319">
        <v>129230</v>
      </c>
      <c r="I53" s="111">
        <v>0</v>
      </c>
      <c r="J53" s="111">
        <v>0</v>
      </c>
      <c r="K53" s="111">
        <v>0</v>
      </c>
      <c r="L53" s="315">
        <v>0</v>
      </c>
    </row>
    <row r="54" spans="1:12" ht="12.75">
      <c r="A54" s="110"/>
      <c r="B54" s="110"/>
      <c r="C54" s="110" t="s">
        <v>330</v>
      </c>
      <c r="D54" s="42" t="s">
        <v>423</v>
      </c>
      <c r="E54" s="112">
        <v>18520</v>
      </c>
      <c r="F54" s="112">
        <v>18520</v>
      </c>
      <c r="G54" s="311">
        <v>0</v>
      </c>
      <c r="H54" s="298">
        <v>18520</v>
      </c>
      <c r="I54" s="112">
        <v>0</v>
      </c>
      <c r="J54" s="112">
        <v>0</v>
      </c>
      <c r="K54" s="112">
        <v>0</v>
      </c>
      <c r="L54" s="311">
        <v>0</v>
      </c>
    </row>
    <row r="55" spans="1:12" ht="12.75">
      <c r="A55" s="110"/>
      <c r="B55" s="110"/>
      <c r="C55" s="110" t="s">
        <v>278</v>
      </c>
      <c r="D55" s="42" t="s">
        <v>282</v>
      </c>
      <c r="E55" s="112">
        <v>26000</v>
      </c>
      <c r="F55" s="112">
        <v>26000</v>
      </c>
      <c r="G55" s="311">
        <v>26000</v>
      </c>
      <c r="H55" s="298">
        <v>0</v>
      </c>
      <c r="I55" s="112">
        <v>0</v>
      </c>
      <c r="J55" s="112">
        <v>0</v>
      </c>
      <c r="K55" s="112">
        <v>0</v>
      </c>
      <c r="L55" s="311">
        <v>0</v>
      </c>
    </row>
    <row r="56" spans="1:12" ht="12.75">
      <c r="A56" s="110"/>
      <c r="B56" s="110"/>
      <c r="C56" s="110" t="s">
        <v>319</v>
      </c>
      <c r="D56" s="41" t="s">
        <v>422</v>
      </c>
      <c r="E56" s="112">
        <v>60000</v>
      </c>
      <c r="F56" s="112">
        <v>60000</v>
      </c>
      <c r="G56" s="311">
        <v>0</v>
      </c>
      <c r="H56" s="298">
        <v>0</v>
      </c>
      <c r="I56" s="112">
        <v>0</v>
      </c>
      <c r="J56" s="112">
        <v>0</v>
      </c>
      <c r="K56" s="112">
        <v>0</v>
      </c>
      <c r="L56" s="311">
        <v>0</v>
      </c>
    </row>
    <row r="57" spans="1:12" ht="12.75">
      <c r="A57" s="110"/>
      <c r="B57" s="110"/>
      <c r="C57" s="110" t="s">
        <v>325</v>
      </c>
      <c r="D57" s="42" t="s">
        <v>427</v>
      </c>
      <c r="E57" s="112">
        <v>21500</v>
      </c>
      <c r="F57" s="112">
        <v>21500</v>
      </c>
      <c r="G57" s="311">
        <v>0</v>
      </c>
      <c r="H57" s="298">
        <v>0</v>
      </c>
      <c r="I57" s="112">
        <v>0</v>
      </c>
      <c r="J57" s="112">
        <v>0</v>
      </c>
      <c r="K57" s="112">
        <v>0</v>
      </c>
      <c r="L57" s="311">
        <v>0</v>
      </c>
    </row>
    <row r="58" spans="1:12" ht="12.75">
      <c r="A58" s="110"/>
      <c r="B58" s="110"/>
      <c r="C58" s="110" t="s">
        <v>320</v>
      </c>
      <c r="D58" s="42" t="s">
        <v>424</v>
      </c>
      <c r="E58" s="112">
        <v>2000</v>
      </c>
      <c r="F58" s="112">
        <v>2000</v>
      </c>
      <c r="G58" s="311">
        <v>0</v>
      </c>
      <c r="H58" s="298">
        <v>0</v>
      </c>
      <c r="I58" s="112">
        <v>0</v>
      </c>
      <c r="J58" s="112">
        <v>0</v>
      </c>
      <c r="K58" s="112">
        <v>0</v>
      </c>
      <c r="L58" s="311">
        <v>0</v>
      </c>
    </row>
    <row r="59" spans="1:12" ht="12.75">
      <c r="A59" s="110"/>
      <c r="B59" s="110"/>
      <c r="C59" s="110" t="s">
        <v>339</v>
      </c>
      <c r="D59" s="42" t="s">
        <v>439</v>
      </c>
      <c r="E59" s="112">
        <v>500</v>
      </c>
      <c r="F59" s="112">
        <v>500</v>
      </c>
      <c r="G59" s="311">
        <v>0</v>
      </c>
      <c r="H59" s="298">
        <v>0</v>
      </c>
      <c r="I59" s="112">
        <v>0</v>
      </c>
      <c r="J59" s="112">
        <v>0</v>
      </c>
      <c r="K59" s="112">
        <v>0</v>
      </c>
      <c r="L59" s="311">
        <v>0</v>
      </c>
    </row>
    <row r="60" spans="1:12" ht="12.75">
      <c r="A60" s="110"/>
      <c r="B60" s="110"/>
      <c r="C60" s="110" t="s">
        <v>279</v>
      </c>
      <c r="D60" s="42" t="s">
        <v>283</v>
      </c>
      <c r="E60" s="112">
        <v>86000</v>
      </c>
      <c r="F60" s="112">
        <v>86000</v>
      </c>
      <c r="G60" s="311">
        <v>0</v>
      </c>
      <c r="H60" s="298">
        <v>0</v>
      </c>
      <c r="I60" s="112">
        <v>0</v>
      </c>
      <c r="J60" s="112">
        <v>0</v>
      </c>
      <c r="K60" s="112">
        <v>0</v>
      </c>
      <c r="L60" s="311">
        <v>0</v>
      </c>
    </row>
    <row r="61" spans="1:12" ht="12.75">
      <c r="A61" s="110"/>
      <c r="B61" s="110"/>
      <c r="C61" s="110" t="s">
        <v>340</v>
      </c>
      <c r="D61" s="42" t="s">
        <v>442</v>
      </c>
      <c r="E61" s="112">
        <v>10000</v>
      </c>
      <c r="F61" s="112">
        <v>10000</v>
      </c>
      <c r="G61" s="311">
        <v>0</v>
      </c>
      <c r="H61" s="298">
        <v>0</v>
      </c>
      <c r="I61" s="112">
        <v>0</v>
      </c>
      <c r="J61" s="112">
        <v>0</v>
      </c>
      <c r="K61" s="112">
        <v>0</v>
      </c>
      <c r="L61" s="311">
        <v>0</v>
      </c>
    </row>
    <row r="62" spans="1:12" ht="38.25">
      <c r="A62" s="110"/>
      <c r="B62" s="110"/>
      <c r="C62" s="110" t="s">
        <v>341</v>
      </c>
      <c r="D62" s="42" t="s">
        <v>443</v>
      </c>
      <c r="E62" s="112">
        <v>4500</v>
      </c>
      <c r="F62" s="112">
        <v>4500</v>
      </c>
      <c r="G62" s="311">
        <v>0</v>
      </c>
      <c r="H62" s="298">
        <v>0</v>
      </c>
      <c r="I62" s="112">
        <v>0</v>
      </c>
      <c r="J62" s="112">
        <v>0</v>
      </c>
      <c r="K62" s="112">
        <v>0</v>
      </c>
      <c r="L62" s="311">
        <v>0</v>
      </c>
    </row>
    <row r="63" spans="1:12" ht="38.25">
      <c r="A63" s="109"/>
      <c r="B63" s="109"/>
      <c r="C63" s="109" t="s">
        <v>342</v>
      </c>
      <c r="D63" s="41" t="s">
        <v>447</v>
      </c>
      <c r="E63" s="111">
        <v>11600</v>
      </c>
      <c r="F63" s="111">
        <v>11600</v>
      </c>
      <c r="G63" s="315">
        <v>0</v>
      </c>
      <c r="H63" s="319">
        <v>0</v>
      </c>
      <c r="I63" s="111">
        <v>0</v>
      </c>
      <c r="J63" s="111">
        <v>0</v>
      </c>
      <c r="K63" s="111">
        <v>0</v>
      </c>
      <c r="L63" s="315">
        <v>0</v>
      </c>
    </row>
    <row r="64" spans="1:12" ht="12.75">
      <c r="A64" s="110"/>
      <c r="B64" s="110"/>
      <c r="C64" s="110" t="s">
        <v>333</v>
      </c>
      <c r="D64" s="42" t="s">
        <v>430</v>
      </c>
      <c r="E64" s="112">
        <v>24000</v>
      </c>
      <c r="F64" s="112">
        <v>24000</v>
      </c>
      <c r="G64" s="311">
        <v>0</v>
      </c>
      <c r="H64" s="298">
        <v>0</v>
      </c>
      <c r="I64" s="112">
        <v>0</v>
      </c>
      <c r="J64" s="112">
        <v>0</v>
      </c>
      <c r="K64" s="112"/>
      <c r="L64" s="311">
        <v>0</v>
      </c>
    </row>
    <row r="65" spans="1:12" ht="12.75">
      <c r="A65" s="110"/>
      <c r="B65" s="110"/>
      <c r="C65" s="110" t="s">
        <v>280</v>
      </c>
      <c r="D65" s="42" t="s">
        <v>284</v>
      </c>
      <c r="E65" s="112">
        <v>7000</v>
      </c>
      <c r="F65" s="112">
        <v>7000</v>
      </c>
      <c r="G65" s="311">
        <v>0</v>
      </c>
      <c r="H65" s="298">
        <v>0</v>
      </c>
      <c r="I65" s="112">
        <v>0</v>
      </c>
      <c r="J65" s="112">
        <v>0</v>
      </c>
      <c r="K65" s="112">
        <v>0</v>
      </c>
      <c r="L65" s="311">
        <v>0</v>
      </c>
    </row>
    <row r="66" spans="1:12" ht="25.5">
      <c r="A66" s="110"/>
      <c r="B66" s="110"/>
      <c r="C66" s="110" t="s">
        <v>344</v>
      </c>
      <c r="D66" s="42" t="s">
        <v>446</v>
      </c>
      <c r="E66" s="112">
        <v>22400</v>
      </c>
      <c r="F66" s="112">
        <v>22400</v>
      </c>
      <c r="G66" s="311">
        <v>0</v>
      </c>
      <c r="H66" s="298">
        <v>0</v>
      </c>
      <c r="I66" s="112">
        <v>0</v>
      </c>
      <c r="J66" s="112">
        <v>0</v>
      </c>
      <c r="K66" s="112">
        <v>0</v>
      </c>
      <c r="L66" s="311">
        <v>0</v>
      </c>
    </row>
    <row r="67" spans="1:12" ht="25.5">
      <c r="A67" s="110"/>
      <c r="B67" s="110"/>
      <c r="C67" s="110" t="s">
        <v>334</v>
      </c>
      <c r="D67" s="42" t="s">
        <v>432</v>
      </c>
      <c r="E67" s="112">
        <v>9500</v>
      </c>
      <c r="F67" s="112">
        <v>9500</v>
      </c>
      <c r="G67" s="311">
        <v>0</v>
      </c>
      <c r="H67" s="298">
        <v>0</v>
      </c>
      <c r="I67" s="112">
        <v>0</v>
      </c>
      <c r="J67" s="112">
        <v>0</v>
      </c>
      <c r="K67" s="112">
        <v>0</v>
      </c>
      <c r="L67" s="311">
        <v>0</v>
      </c>
    </row>
    <row r="68" spans="1:12" ht="38.25">
      <c r="A68" s="110"/>
      <c r="B68" s="110"/>
      <c r="C68" s="110" t="s">
        <v>338</v>
      </c>
      <c r="D68" s="42" t="s">
        <v>435</v>
      </c>
      <c r="E68" s="112">
        <v>3500</v>
      </c>
      <c r="F68" s="112">
        <v>3500</v>
      </c>
      <c r="G68" s="311">
        <v>0</v>
      </c>
      <c r="H68" s="298">
        <v>0</v>
      </c>
      <c r="I68" s="112">
        <v>0</v>
      </c>
      <c r="J68" s="112">
        <v>0</v>
      </c>
      <c r="K68" s="112">
        <v>0</v>
      </c>
      <c r="L68" s="311">
        <v>0</v>
      </c>
    </row>
    <row r="69" spans="1:12" ht="25.5">
      <c r="A69" s="110"/>
      <c r="B69" s="110"/>
      <c r="C69" s="110" t="s">
        <v>345</v>
      </c>
      <c r="D69" s="42" t="s">
        <v>444</v>
      </c>
      <c r="E69" s="112">
        <v>5000</v>
      </c>
      <c r="F69" s="112">
        <v>5000</v>
      </c>
      <c r="G69" s="311">
        <v>0</v>
      </c>
      <c r="H69" s="298">
        <v>0</v>
      </c>
      <c r="I69" s="112">
        <v>0</v>
      </c>
      <c r="J69" s="112">
        <v>0</v>
      </c>
      <c r="K69" s="112">
        <v>0</v>
      </c>
      <c r="L69" s="311">
        <v>0</v>
      </c>
    </row>
    <row r="70" spans="1:12" ht="25.5">
      <c r="A70" s="110"/>
      <c r="B70" s="110"/>
      <c r="C70" s="110" t="s">
        <v>346</v>
      </c>
      <c r="D70" s="42" t="s">
        <v>434</v>
      </c>
      <c r="E70" s="112">
        <v>7000</v>
      </c>
      <c r="F70" s="112">
        <v>0</v>
      </c>
      <c r="G70" s="311">
        <v>0</v>
      </c>
      <c r="H70" s="298">
        <v>0</v>
      </c>
      <c r="I70" s="112">
        <v>0</v>
      </c>
      <c r="J70" s="112">
        <v>0</v>
      </c>
      <c r="K70" s="112">
        <v>0</v>
      </c>
      <c r="L70" s="311">
        <v>7000</v>
      </c>
    </row>
    <row r="71" spans="1:12" ht="25.5">
      <c r="A71" s="110"/>
      <c r="B71" s="110"/>
      <c r="C71" s="110" t="s">
        <v>347</v>
      </c>
      <c r="D71" s="42" t="s">
        <v>434</v>
      </c>
      <c r="E71" s="112">
        <v>0</v>
      </c>
      <c r="F71" s="112">
        <v>0</v>
      </c>
      <c r="G71" s="311">
        <v>0</v>
      </c>
      <c r="H71" s="298">
        <v>0</v>
      </c>
      <c r="I71" s="112">
        <v>0</v>
      </c>
      <c r="J71" s="112">
        <v>0</v>
      </c>
      <c r="K71" s="112">
        <v>0</v>
      </c>
      <c r="L71" s="311">
        <v>0</v>
      </c>
    </row>
    <row r="72" spans="1:12" ht="25.5">
      <c r="A72" s="299"/>
      <c r="B72" s="300" t="s">
        <v>348</v>
      </c>
      <c r="C72" s="300"/>
      <c r="D72" s="301" t="s">
        <v>350</v>
      </c>
      <c r="E72" s="302">
        <f>SUM(E73:E73)</f>
        <v>7000</v>
      </c>
      <c r="F72" s="302">
        <f>SUM(F73:F73)</f>
        <v>7000</v>
      </c>
      <c r="G72" s="302">
        <v>0</v>
      </c>
      <c r="H72" s="302">
        <v>0</v>
      </c>
      <c r="I72" s="302">
        <v>7000</v>
      </c>
      <c r="J72" s="302">
        <v>0</v>
      </c>
      <c r="K72" s="302">
        <v>0</v>
      </c>
      <c r="L72" s="302">
        <v>0</v>
      </c>
    </row>
    <row r="73" spans="1:12" ht="51">
      <c r="A73" s="110"/>
      <c r="B73" s="110"/>
      <c r="C73" s="162" t="s">
        <v>349</v>
      </c>
      <c r="D73" s="163" t="s">
        <v>448</v>
      </c>
      <c r="E73" s="121">
        <v>7000</v>
      </c>
      <c r="F73" s="121">
        <v>7000</v>
      </c>
      <c r="G73" s="311">
        <v>0</v>
      </c>
      <c r="H73" s="298">
        <v>0</v>
      </c>
      <c r="I73" s="112">
        <v>7000</v>
      </c>
      <c r="J73" s="112">
        <v>0</v>
      </c>
      <c r="K73" s="112">
        <v>0</v>
      </c>
      <c r="L73" s="311">
        <v>0</v>
      </c>
    </row>
    <row r="74" spans="1:12" ht="12.75">
      <c r="A74" s="284"/>
      <c r="B74" s="285" t="s">
        <v>208</v>
      </c>
      <c r="C74" s="285"/>
      <c r="D74" s="286" t="s">
        <v>352</v>
      </c>
      <c r="E74" s="434">
        <f>SUM(E75:E83)</f>
        <v>88038</v>
      </c>
      <c r="F74" s="434">
        <f>SUM(F75:F83)</f>
        <v>88038</v>
      </c>
      <c r="G74" s="287">
        <f>G75</f>
        <v>53800</v>
      </c>
      <c r="H74" s="287">
        <f>SUM(H77:H78)</f>
        <v>10520</v>
      </c>
      <c r="I74" s="287">
        <v>0</v>
      </c>
      <c r="J74" s="287">
        <v>0</v>
      </c>
      <c r="K74" s="287">
        <v>0</v>
      </c>
      <c r="L74" s="287">
        <v>0</v>
      </c>
    </row>
    <row r="75" spans="1:12" ht="25.5">
      <c r="A75" s="110"/>
      <c r="B75" s="110"/>
      <c r="C75" s="110" t="s">
        <v>328</v>
      </c>
      <c r="D75" s="42" t="s">
        <v>431</v>
      </c>
      <c r="E75" s="112">
        <v>53800</v>
      </c>
      <c r="F75" s="112">
        <v>53800</v>
      </c>
      <c r="G75" s="311">
        <v>53800</v>
      </c>
      <c r="H75" s="298">
        <v>0</v>
      </c>
      <c r="I75" s="112">
        <v>0</v>
      </c>
      <c r="J75" s="112">
        <v>0</v>
      </c>
      <c r="K75" s="112">
        <v>0</v>
      </c>
      <c r="L75" s="311">
        <v>0</v>
      </c>
    </row>
    <row r="76" spans="1:12" ht="12.75">
      <c r="A76" s="110"/>
      <c r="B76" s="110"/>
      <c r="C76" s="110" t="s">
        <v>335</v>
      </c>
      <c r="D76" s="42" t="s">
        <v>428</v>
      </c>
      <c r="E76" s="112">
        <v>0</v>
      </c>
      <c r="F76" s="112">
        <v>0</v>
      </c>
      <c r="G76" s="311">
        <v>0</v>
      </c>
      <c r="H76" s="298">
        <v>0</v>
      </c>
      <c r="I76" s="112">
        <v>0</v>
      </c>
      <c r="J76" s="112">
        <v>0</v>
      </c>
      <c r="K76" s="112">
        <v>0</v>
      </c>
      <c r="L76" s="311">
        <v>0</v>
      </c>
    </row>
    <row r="77" spans="1:12" ht="12.75">
      <c r="A77" s="110"/>
      <c r="B77" s="110"/>
      <c r="C77" s="110" t="s">
        <v>329</v>
      </c>
      <c r="D77" s="42" t="s">
        <v>425</v>
      </c>
      <c r="E77" s="112">
        <v>9200</v>
      </c>
      <c r="F77" s="112">
        <v>9200</v>
      </c>
      <c r="G77" s="311">
        <v>0</v>
      </c>
      <c r="H77" s="298">
        <v>9200</v>
      </c>
      <c r="I77" s="112">
        <v>0</v>
      </c>
      <c r="J77" s="112">
        <v>0</v>
      </c>
      <c r="K77" s="112">
        <v>0</v>
      </c>
      <c r="L77" s="311">
        <v>0</v>
      </c>
    </row>
    <row r="78" spans="1:12" ht="12.75">
      <c r="A78" s="110"/>
      <c r="B78" s="110"/>
      <c r="C78" s="110" t="s">
        <v>330</v>
      </c>
      <c r="D78" s="42" t="s">
        <v>423</v>
      </c>
      <c r="E78" s="112">
        <v>1320</v>
      </c>
      <c r="F78" s="112">
        <v>1320</v>
      </c>
      <c r="G78" s="311">
        <v>0</v>
      </c>
      <c r="H78" s="298">
        <v>1320</v>
      </c>
      <c r="I78" s="112">
        <v>0</v>
      </c>
      <c r="J78" s="112">
        <v>0</v>
      </c>
      <c r="K78" s="112">
        <v>0</v>
      </c>
      <c r="L78" s="311">
        <v>0</v>
      </c>
    </row>
    <row r="79" spans="1:12" ht="12.75">
      <c r="A79" s="110"/>
      <c r="B79" s="110"/>
      <c r="C79" s="110" t="s">
        <v>319</v>
      </c>
      <c r="D79" s="41" t="s">
        <v>422</v>
      </c>
      <c r="E79" s="112">
        <v>1000</v>
      </c>
      <c r="F79" s="112">
        <v>1000</v>
      </c>
      <c r="G79" s="311">
        <v>0</v>
      </c>
      <c r="H79" s="298">
        <v>0</v>
      </c>
      <c r="I79" s="112">
        <v>0</v>
      </c>
      <c r="J79" s="112">
        <v>0</v>
      </c>
      <c r="K79" s="112">
        <v>0</v>
      </c>
      <c r="L79" s="311">
        <v>0</v>
      </c>
    </row>
    <row r="80" spans="1:12" ht="12.75">
      <c r="A80" s="109"/>
      <c r="B80" s="109"/>
      <c r="C80" s="109" t="s">
        <v>339</v>
      </c>
      <c r="D80" s="42" t="s">
        <v>439</v>
      </c>
      <c r="E80" s="111">
        <v>1500</v>
      </c>
      <c r="F80" s="111">
        <v>1500</v>
      </c>
      <c r="G80" s="315">
        <v>0</v>
      </c>
      <c r="H80" s="319">
        <v>0</v>
      </c>
      <c r="I80" s="111">
        <v>0</v>
      </c>
      <c r="J80" s="111">
        <v>0</v>
      </c>
      <c r="K80" s="111">
        <v>0</v>
      </c>
      <c r="L80" s="315">
        <v>0</v>
      </c>
    </row>
    <row r="81" spans="1:12" ht="12.75">
      <c r="A81" s="110"/>
      <c r="B81" s="110"/>
      <c r="C81" s="110" t="s">
        <v>279</v>
      </c>
      <c r="D81" s="42" t="s">
        <v>283</v>
      </c>
      <c r="E81" s="112">
        <v>1000</v>
      </c>
      <c r="F81" s="112">
        <v>1000</v>
      </c>
      <c r="G81" s="311">
        <v>0</v>
      </c>
      <c r="H81" s="298">
        <v>0</v>
      </c>
      <c r="I81" s="112">
        <v>0</v>
      </c>
      <c r="J81" s="112">
        <v>0</v>
      </c>
      <c r="K81" s="112">
        <v>0</v>
      </c>
      <c r="L81" s="311">
        <v>0</v>
      </c>
    </row>
    <row r="82" spans="1:12" ht="12.75">
      <c r="A82" s="110"/>
      <c r="B82" s="110"/>
      <c r="C82" s="110" t="s">
        <v>333</v>
      </c>
      <c r="D82" s="42" t="s">
        <v>430</v>
      </c>
      <c r="E82" s="112">
        <v>0</v>
      </c>
      <c r="F82" s="112">
        <v>0</v>
      </c>
      <c r="G82" s="311">
        <v>0</v>
      </c>
      <c r="H82" s="298">
        <v>0</v>
      </c>
      <c r="I82" s="112">
        <v>0</v>
      </c>
      <c r="J82" s="112">
        <v>0</v>
      </c>
      <c r="K82" s="112">
        <v>0</v>
      </c>
      <c r="L82" s="311">
        <v>0</v>
      </c>
    </row>
    <row r="83" spans="1:12" ht="13.5" thickBot="1">
      <c r="A83" s="193"/>
      <c r="B83" s="193"/>
      <c r="C83" s="193" t="s">
        <v>280</v>
      </c>
      <c r="D83" s="260" t="s">
        <v>284</v>
      </c>
      <c r="E83" s="433">
        <v>20218</v>
      </c>
      <c r="F83" s="433">
        <v>20218</v>
      </c>
      <c r="G83" s="312">
        <v>0</v>
      </c>
      <c r="H83" s="318">
        <v>0</v>
      </c>
      <c r="I83" s="261">
        <v>0</v>
      </c>
      <c r="J83" s="261">
        <v>0</v>
      </c>
      <c r="K83" s="261">
        <v>0</v>
      </c>
      <c r="L83" s="312">
        <v>0</v>
      </c>
    </row>
    <row r="84" spans="1:12" ht="39" thickBot="1">
      <c r="A84" s="278" t="s">
        <v>210</v>
      </c>
      <c r="B84" s="279"/>
      <c r="C84" s="282"/>
      <c r="D84" s="283" t="s">
        <v>294</v>
      </c>
      <c r="E84" s="280">
        <v>800</v>
      </c>
      <c r="F84" s="280">
        <v>800</v>
      </c>
      <c r="G84" s="280">
        <v>0</v>
      </c>
      <c r="H84" s="281">
        <v>0</v>
      </c>
      <c r="I84" s="281">
        <v>0</v>
      </c>
      <c r="J84" s="281">
        <v>0</v>
      </c>
      <c r="K84" s="281">
        <v>0</v>
      </c>
      <c r="L84" s="281">
        <v>0</v>
      </c>
    </row>
    <row r="85" spans="1:12" ht="38.25">
      <c r="A85" s="288"/>
      <c r="B85" s="289" t="s">
        <v>211</v>
      </c>
      <c r="C85" s="288"/>
      <c r="D85" s="303" t="s">
        <v>294</v>
      </c>
      <c r="E85" s="291">
        <v>800</v>
      </c>
      <c r="F85" s="291">
        <v>800</v>
      </c>
      <c r="G85" s="314">
        <v>0</v>
      </c>
      <c r="H85" s="291">
        <v>0</v>
      </c>
      <c r="I85" s="291">
        <v>0</v>
      </c>
      <c r="J85" s="291">
        <v>0</v>
      </c>
      <c r="K85" s="291">
        <v>0</v>
      </c>
      <c r="L85" s="291">
        <v>0</v>
      </c>
    </row>
    <row r="86" spans="1:12" ht="13.5" thickBot="1">
      <c r="A86" s="193"/>
      <c r="B86" s="193"/>
      <c r="C86" s="193" t="s">
        <v>319</v>
      </c>
      <c r="D86" s="265" t="s">
        <v>422</v>
      </c>
      <c r="E86" s="261">
        <v>800</v>
      </c>
      <c r="F86" s="353">
        <v>800</v>
      </c>
      <c r="G86" s="312">
        <v>0</v>
      </c>
      <c r="H86" s="318">
        <v>0</v>
      </c>
      <c r="I86" s="261">
        <v>0</v>
      </c>
      <c r="J86" s="261">
        <v>0</v>
      </c>
      <c r="K86" s="261"/>
      <c r="L86" s="312">
        <v>0</v>
      </c>
    </row>
    <row r="87" spans="1:12" ht="26.25" thickBot="1">
      <c r="A87" s="278" t="s">
        <v>212</v>
      </c>
      <c r="B87" s="279"/>
      <c r="C87" s="282"/>
      <c r="D87" s="283" t="s">
        <v>295</v>
      </c>
      <c r="E87" s="432">
        <f>E88+E103+E105</f>
        <v>162165</v>
      </c>
      <c r="F87" s="280">
        <f>F88+F103+F105</f>
        <v>112165</v>
      </c>
      <c r="G87" s="280">
        <f>SUM(G88)</f>
        <v>38000</v>
      </c>
      <c r="H87" s="280">
        <f>H88</f>
        <v>5865</v>
      </c>
      <c r="I87" s="280"/>
      <c r="J87" s="281"/>
      <c r="K87" s="281"/>
      <c r="L87" s="280">
        <v>50000</v>
      </c>
    </row>
    <row r="88" spans="1:12" ht="12.75">
      <c r="A88" s="288"/>
      <c r="B88" s="289" t="s">
        <v>359</v>
      </c>
      <c r="C88" s="288"/>
      <c r="D88" s="290" t="s">
        <v>360</v>
      </c>
      <c r="E88" s="291">
        <f>SUM(E89:E102)</f>
        <v>91665</v>
      </c>
      <c r="F88" s="291">
        <f>SUM(F89:F102)</f>
        <v>91665</v>
      </c>
      <c r="G88" s="291">
        <f>SUM(G89:G102)</f>
        <v>38000</v>
      </c>
      <c r="H88" s="291">
        <f>SUM(H89:H102)</f>
        <v>5865</v>
      </c>
      <c r="I88" s="291">
        <v>0</v>
      </c>
      <c r="J88" s="291">
        <v>0</v>
      </c>
      <c r="K88" s="291">
        <v>0</v>
      </c>
      <c r="L88" s="314">
        <v>0</v>
      </c>
    </row>
    <row r="89" spans="1:12" ht="25.5">
      <c r="A89" s="110"/>
      <c r="B89" s="113"/>
      <c r="C89" s="110" t="s">
        <v>332</v>
      </c>
      <c r="D89" s="42" t="s">
        <v>429</v>
      </c>
      <c r="E89" s="112">
        <v>9000</v>
      </c>
      <c r="F89" s="352">
        <v>9000</v>
      </c>
      <c r="G89" s="311">
        <v>0</v>
      </c>
      <c r="H89" s="298">
        <v>0</v>
      </c>
      <c r="I89" s="112">
        <v>0</v>
      </c>
      <c r="J89" s="112">
        <v>0</v>
      </c>
      <c r="K89" s="112">
        <v>0</v>
      </c>
      <c r="L89" s="311">
        <v>0</v>
      </c>
    </row>
    <row r="90" spans="1:12" ht="25.5">
      <c r="A90" s="110"/>
      <c r="B90" s="110"/>
      <c r="C90" s="110" t="s">
        <v>328</v>
      </c>
      <c r="D90" s="42" t="s">
        <v>431</v>
      </c>
      <c r="E90" s="112">
        <v>30000</v>
      </c>
      <c r="F90" s="352">
        <v>30000</v>
      </c>
      <c r="G90" s="311">
        <v>30000</v>
      </c>
      <c r="H90" s="298">
        <v>0</v>
      </c>
      <c r="I90" s="112">
        <v>0</v>
      </c>
      <c r="J90" s="112">
        <v>0</v>
      </c>
      <c r="K90" s="112">
        <v>0</v>
      </c>
      <c r="L90" s="311">
        <v>0</v>
      </c>
    </row>
    <row r="91" spans="1:12" ht="12.75">
      <c r="A91" s="110"/>
      <c r="B91" s="110"/>
      <c r="C91" s="110" t="s">
        <v>335</v>
      </c>
      <c r="D91" s="42" t="s">
        <v>428</v>
      </c>
      <c r="E91" s="112">
        <v>3000</v>
      </c>
      <c r="F91" s="352">
        <v>3000</v>
      </c>
      <c r="G91" s="311">
        <v>3000</v>
      </c>
      <c r="H91" s="298">
        <v>0</v>
      </c>
      <c r="I91" s="112">
        <v>0</v>
      </c>
      <c r="J91" s="112">
        <v>0</v>
      </c>
      <c r="K91" s="112">
        <v>0</v>
      </c>
      <c r="L91" s="311">
        <v>0</v>
      </c>
    </row>
    <row r="92" spans="1:12" ht="12.75">
      <c r="A92" s="110"/>
      <c r="B92" s="110"/>
      <c r="C92" s="110" t="s">
        <v>329</v>
      </c>
      <c r="D92" s="42" t="s">
        <v>425</v>
      </c>
      <c r="E92" s="112">
        <v>5130</v>
      </c>
      <c r="F92" s="352">
        <v>5130</v>
      </c>
      <c r="G92" s="311">
        <v>0</v>
      </c>
      <c r="H92" s="298">
        <v>5130</v>
      </c>
      <c r="I92" s="112">
        <v>0</v>
      </c>
      <c r="J92" s="112">
        <v>0</v>
      </c>
      <c r="K92" s="112">
        <v>0</v>
      </c>
      <c r="L92" s="311">
        <v>0</v>
      </c>
    </row>
    <row r="93" spans="1:12" ht="12.75">
      <c r="A93" s="110"/>
      <c r="B93" s="110"/>
      <c r="C93" s="110" t="s">
        <v>330</v>
      </c>
      <c r="D93" s="42" t="s">
        <v>423</v>
      </c>
      <c r="E93" s="112">
        <v>735</v>
      </c>
      <c r="F93" s="352">
        <v>735</v>
      </c>
      <c r="G93" s="311">
        <v>0</v>
      </c>
      <c r="H93" s="298">
        <v>735</v>
      </c>
      <c r="I93" s="112">
        <v>0</v>
      </c>
      <c r="J93" s="112">
        <v>0</v>
      </c>
      <c r="K93" s="112">
        <v>0</v>
      </c>
      <c r="L93" s="311">
        <v>0</v>
      </c>
    </row>
    <row r="94" spans="1:12" ht="12.75">
      <c r="A94" s="110"/>
      <c r="B94" s="110"/>
      <c r="C94" s="110" t="s">
        <v>278</v>
      </c>
      <c r="D94" s="42" t="s">
        <v>282</v>
      </c>
      <c r="E94" s="112">
        <v>5000</v>
      </c>
      <c r="F94" s="352">
        <v>5000</v>
      </c>
      <c r="G94" s="311">
        <v>5000</v>
      </c>
      <c r="H94" s="298">
        <v>0</v>
      </c>
      <c r="I94" s="112">
        <v>0</v>
      </c>
      <c r="J94" s="112">
        <v>0</v>
      </c>
      <c r="K94" s="112">
        <v>0</v>
      </c>
      <c r="L94" s="311">
        <v>0</v>
      </c>
    </row>
    <row r="95" spans="1:12" ht="12.75">
      <c r="A95" s="110"/>
      <c r="B95" s="110"/>
      <c r="C95" s="110" t="s">
        <v>319</v>
      </c>
      <c r="D95" s="41" t="s">
        <v>422</v>
      </c>
      <c r="E95" s="112">
        <v>16000</v>
      </c>
      <c r="F95" s="352">
        <v>16000</v>
      </c>
      <c r="G95" s="311">
        <v>0</v>
      </c>
      <c r="H95" s="298">
        <v>0</v>
      </c>
      <c r="I95" s="112">
        <v>0</v>
      </c>
      <c r="J95" s="112">
        <v>0</v>
      </c>
      <c r="K95" s="112">
        <v>0</v>
      </c>
      <c r="L95" s="311">
        <v>0</v>
      </c>
    </row>
    <row r="96" spans="1:12" ht="12.75">
      <c r="A96" s="109"/>
      <c r="B96" s="109"/>
      <c r="C96" s="109" t="s">
        <v>325</v>
      </c>
      <c r="D96" s="42" t="s">
        <v>427</v>
      </c>
      <c r="E96" s="111">
        <v>8500</v>
      </c>
      <c r="F96" s="354">
        <v>8500</v>
      </c>
      <c r="G96" s="315">
        <v>0</v>
      </c>
      <c r="H96" s="319">
        <v>0</v>
      </c>
      <c r="I96" s="111">
        <v>0</v>
      </c>
      <c r="J96" s="111">
        <v>0</v>
      </c>
      <c r="K96" s="111">
        <v>0</v>
      </c>
      <c r="L96" s="315">
        <v>0</v>
      </c>
    </row>
    <row r="97" spans="1:12" ht="12.75">
      <c r="A97" s="119"/>
      <c r="B97" s="119"/>
      <c r="C97" s="119" t="s">
        <v>320</v>
      </c>
      <c r="D97" s="42" t="s">
        <v>424</v>
      </c>
      <c r="E97" s="120">
        <v>2000</v>
      </c>
      <c r="F97" s="355">
        <v>2000</v>
      </c>
      <c r="G97" s="316">
        <v>0</v>
      </c>
      <c r="H97" s="297">
        <v>0</v>
      </c>
      <c r="I97" s="120">
        <v>0</v>
      </c>
      <c r="J97" s="120">
        <v>0</v>
      </c>
      <c r="K97" s="120">
        <v>0</v>
      </c>
      <c r="L97" s="316">
        <v>0</v>
      </c>
    </row>
    <row r="98" spans="1:12" ht="12.75">
      <c r="A98" s="110"/>
      <c r="B98" s="110"/>
      <c r="C98" s="110" t="s">
        <v>339</v>
      </c>
      <c r="D98" s="42" t="s">
        <v>439</v>
      </c>
      <c r="E98" s="112">
        <v>0</v>
      </c>
      <c r="F98" s="352">
        <v>0</v>
      </c>
      <c r="G98" s="311">
        <v>0</v>
      </c>
      <c r="H98" s="298">
        <v>0</v>
      </c>
      <c r="I98" s="112">
        <v>0</v>
      </c>
      <c r="J98" s="112">
        <v>0</v>
      </c>
      <c r="K98" s="112">
        <v>0</v>
      </c>
      <c r="L98" s="311">
        <v>0</v>
      </c>
    </row>
    <row r="99" spans="1:12" ht="12.75">
      <c r="A99" s="110"/>
      <c r="B99" s="110"/>
      <c r="C99" s="110" t="s">
        <v>279</v>
      </c>
      <c r="D99" s="42" t="s">
        <v>283</v>
      </c>
      <c r="E99" s="112">
        <v>6500</v>
      </c>
      <c r="F99" s="352">
        <v>6500</v>
      </c>
      <c r="G99" s="311">
        <v>0</v>
      </c>
      <c r="H99" s="298">
        <v>0</v>
      </c>
      <c r="I99" s="112">
        <v>0</v>
      </c>
      <c r="J99" s="112">
        <v>0</v>
      </c>
      <c r="K99" s="112">
        <v>0</v>
      </c>
      <c r="L99" s="311">
        <v>0</v>
      </c>
    </row>
    <row r="100" spans="1:12" ht="38.25">
      <c r="A100" s="110"/>
      <c r="B100" s="110"/>
      <c r="C100" s="110" t="s">
        <v>341</v>
      </c>
      <c r="D100" s="42" t="s">
        <v>443</v>
      </c>
      <c r="E100" s="112">
        <v>1200</v>
      </c>
      <c r="F100" s="352">
        <v>1200</v>
      </c>
      <c r="G100" s="311">
        <v>0</v>
      </c>
      <c r="H100" s="298">
        <v>0</v>
      </c>
      <c r="I100" s="112">
        <v>0</v>
      </c>
      <c r="J100" s="112">
        <v>0</v>
      </c>
      <c r="K100" s="112">
        <v>0</v>
      </c>
      <c r="L100" s="311">
        <v>0</v>
      </c>
    </row>
    <row r="101" spans="1:12" ht="12.75">
      <c r="A101" s="110"/>
      <c r="B101" s="110"/>
      <c r="C101" s="110" t="s">
        <v>280</v>
      </c>
      <c r="D101" s="42" t="s">
        <v>284</v>
      </c>
      <c r="E101" s="112">
        <v>4000</v>
      </c>
      <c r="F101" s="352">
        <v>4000</v>
      </c>
      <c r="G101" s="311">
        <v>0</v>
      </c>
      <c r="H101" s="298">
        <v>0</v>
      </c>
      <c r="I101" s="112">
        <v>0</v>
      </c>
      <c r="J101" s="112">
        <v>0</v>
      </c>
      <c r="K101" s="112">
        <v>0</v>
      </c>
      <c r="L101" s="311">
        <v>0</v>
      </c>
    </row>
    <row r="102" spans="1:12" ht="25.5">
      <c r="A102" s="110"/>
      <c r="B102" s="110"/>
      <c r="C102" s="110" t="s">
        <v>334</v>
      </c>
      <c r="D102" s="42" t="s">
        <v>432</v>
      </c>
      <c r="E102" s="112">
        <v>600</v>
      </c>
      <c r="F102" s="352">
        <v>600</v>
      </c>
      <c r="G102" s="311">
        <v>0</v>
      </c>
      <c r="H102" s="298">
        <v>0</v>
      </c>
      <c r="I102" s="112">
        <v>0</v>
      </c>
      <c r="J102" s="112">
        <v>0</v>
      </c>
      <c r="K102" s="112">
        <v>0</v>
      </c>
      <c r="L102" s="311">
        <v>0</v>
      </c>
    </row>
    <row r="103" spans="1:12" ht="12.75">
      <c r="A103" s="284"/>
      <c r="B103" s="285" t="s">
        <v>213</v>
      </c>
      <c r="C103" s="284"/>
      <c r="D103" s="249" t="s">
        <v>296</v>
      </c>
      <c r="E103" s="287">
        <v>500</v>
      </c>
      <c r="F103" s="287">
        <v>500</v>
      </c>
      <c r="G103" s="287">
        <v>0</v>
      </c>
      <c r="H103" s="287">
        <v>0</v>
      </c>
      <c r="I103" s="287">
        <v>0</v>
      </c>
      <c r="J103" s="287">
        <v>0</v>
      </c>
      <c r="K103" s="287">
        <v>0</v>
      </c>
      <c r="L103" s="310">
        <v>0</v>
      </c>
    </row>
    <row r="104" spans="1:12" ht="12.75">
      <c r="A104" s="110"/>
      <c r="B104" s="110"/>
      <c r="C104" s="110" t="s">
        <v>319</v>
      </c>
      <c r="D104" s="41" t="s">
        <v>422</v>
      </c>
      <c r="E104" s="440">
        <v>500</v>
      </c>
      <c r="F104" s="352">
        <v>500</v>
      </c>
      <c r="G104" s="311">
        <v>0</v>
      </c>
      <c r="H104" s="298">
        <v>0</v>
      </c>
      <c r="I104" s="112">
        <v>0</v>
      </c>
      <c r="J104" s="112">
        <v>0</v>
      </c>
      <c r="K104" s="112">
        <v>0</v>
      </c>
      <c r="L104" s="311">
        <v>0</v>
      </c>
    </row>
    <row r="105" spans="1:12" ht="12.75">
      <c r="A105" s="284"/>
      <c r="B105" s="285" t="s">
        <v>457</v>
      </c>
      <c r="C105" s="285"/>
      <c r="D105" s="304" t="s">
        <v>460</v>
      </c>
      <c r="E105" s="434">
        <f>SUM(E106:E111)</f>
        <v>70000</v>
      </c>
      <c r="F105" s="434">
        <f>SUM(F106:F111)</f>
        <v>20000</v>
      </c>
      <c r="G105" s="287">
        <v>0</v>
      </c>
      <c r="H105" s="287">
        <v>0</v>
      </c>
      <c r="I105" s="287">
        <v>0</v>
      </c>
      <c r="J105" s="287">
        <v>0</v>
      </c>
      <c r="K105" s="287">
        <v>0</v>
      </c>
      <c r="L105" s="310">
        <v>50000</v>
      </c>
    </row>
    <row r="106" spans="1:12" ht="12.75">
      <c r="A106" s="110"/>
      <c r="B106" s="110"/>
      <c r="C106" s="110" t="s">
        <v>319</v>
      </c>
      <c r="D106" s="41" t="s">
        <v>422</v>
      </c>
      <c r="E106" s="121">
        <v>6000</v>
      </c>
      <c r="F106" s="435">
        <v>6000</v>
      </c>
      <c r="G106" s="311">
        <v>0</v>
      </c>
      <c r="H106" s="298">
        <v>0</v>
      </c>
      <c r="I106" s="112">
        <v>0</v>
      </c>
      <c r="J106" s="112">
        <v>0</v>
      </c>
      <c r="K106" s="112">
        <v>0</v>
      </c>
      <c r="L106" s="311">
        <v>0</v>
      </c>
    </row>
    <row r="107" spans="1:12" ht="12.75">
      <c r="A107" s="110"/>
      <c r="B107" s="110"/>
      <c r="C107" s="110" t="s">
        <v>279</v>
      </c>
      <c r="D107" s="42" t="s">
        <v>283</v>
      </c>
      <c r="E107" s="121">
        <v>2000</v>
      </c>
      <c r="F107" s="435">
        <v>2000</v>
      </c>
      <c r="G107" s="311">
        <v>0</v>
      </c>
      <c r="H107" s="298">
        <v>0</v>
      </c>
      <c r="I107" s="112">
        <v>0</v>
      </c>
      <c r="J107" s="112">
        <v>0</v>
      </c>
      <c r="K107" s="112">
        <v>0</v>
      </c>
      <c r="L107" s="311">
        <v>0</v>
      </c>
    </row>
    <row r="108" spans="1:12" ht="38.25">
      <c r="A108" s="110"/>
      <c r="B108" s="110"/>
      <c r="C108" s="109" t="s">
        <v>342</v>
      </c>
      <c r="D108" s="41" t="s">
        <v>447</v>
      </c>
      <c r="E108" s="121">
        <v>1000</v>
      </c>
      <c r="F108" s="435">
        <v>1000</v>
      </c>
      <c r="G108" s="311">
        <v>0</v>
      </c>
      <c r="H108" s="298">
        <v>0</v>
      </c>
      <c r="I108" s="112">
        <v>0</v>
      </c>
      <c r="J108" s="112">
        <v>0</v>
      </c>
      <c r="K108" s="112">
        <v>0</v>
      </c>
      <c r="L108" s="311">
        <v>0</v>
      </c>
    </row>
    <row r="109" spans="1:12" ht="12.75">
      <c r="A109" s="110"/>
      <c r="B109" s="110"/>
      <c r="C109" s="110" t="s">
        <v>280</v>
      </c>
      <c r="D109" s="42" t="s">
        <v>284</v>
      </c>
      <c r="E109" s="121">
        <v>1000</v>
      </c>
      <c r="F109" s="435">
        <v>1000</v>
      </c>
      <c r="G109" s="311">
        <v>0</v>
      </c>
      <c r="H109" s="298">
        <v>0</v>
      </c>
      <c r="I109" s="112">
        <v>0</v>
      </c>
      <c r="J109" s="112">
        <v>0</v>
      </c>
      <c r="K109" s="112">
        <v>0</v>
      </c>
      <c r="L109" s="311">
        <v>0</v>
      </c>
    </row>
    <row r="110" spans="1:12" ht="12.75">
      <c r="A110" s="193"/>
      <c r="B110" s="193"/>
      <c r="C110" s="193" t="s">
        <v>455</v>
      </c>
      <c r="D110" s="344" t="s">
        <v>499</v>
      </c>
      <c r="E110" s="433">
        <v>10000</v>
      </c>
      <c r="F110" s="436">
        <v>10000</v>
      </c>
      <c r="G110" s="312"/>
      <c r="H110" s="318"/>
      <c r="I110" s="261"/>
      <c r="J110" s="261"/>
      <c r="K110" s="261"/>
      <c r="L110" s="312"/>
    </row>
    <row r="111" spans="1:12" ht="26.25" thickBot="1">
      <c r="A111" s="193"/>
      <c r="B111" s="193"/>
      <c r="C111" s="266" t="s">
        <v>346</v>
      </c>
      <c r="D111" s="267" t="s">
        <v>434</v>
      </c>
      <c r="E111" s="433">
        <v>50000</v>
      </c>
      <c r="F111" s="436">
        <v>0</v>
      </c>
      <c r="G111" s="312">
        <v>0</v>
      </c>
      <c r="H111" s="318">
        <v>0</v>
      </c>
      <c r="I111" s="261">
        <v>0</v>
      </c>
      <c r="J111" s="261">
        <v>0</v>
      </c>
      <c r="K111" s="261">
        <v>0</v>
      </c>
      <c r="L111" s="312">
        <v>50000</v>
      </c>
    </row>
    <row r="112" spans="1:12" ht="64.5" thickBot="1">
      <c r="A112" s="278" t="s">
        <v>214</v>
      </c>
      <c r="B112" s="279"/>
      <c r="C112" s="282"/>
      <c r="D112" s="283" t="s">
        <v>297</v>
      </c>
      <c r="E112" s="280">
        <f>E113</f>
        <v>28800</v>
      </c>
      <c r="F112" s="280">
        <f>F113</f>
        <v>28800</v>
      </c>
      <c r="G112" s="280">
        <f>SUM(G113)</f>
        <v>19000</v>
      </c>
      <c r="H112" s="280">
        <v>0</v>
      </c>
      <c r="I112" s="280">
        <v>0</v>
      </c>
      <c r="J112" s="280">
        <v>0</v>
      </c>
      <c r="K112" s="280">
        <v>0</v>
      </c>
      <c r="L112" s="280">
        <v>0</v>
      </c>
    </row>
    <row r="113" spans="1:12" ht="38.25">
      <c r="A113" s="288"/>
      <c r="B113" s="289" t="s">
        <v>361</v>
      </c>
      <c r="C113" s="289"/>
      <c r="D113" s="290" t="s">
        <v>420</v>
      </c>
      <c r="E113" s="291">
        <f>SUM(E114:E116)</f>
        <v>28800</v>
      </c>
      <c r="F113" s="291">
        <f>SUM(F114:F116)</f>
        <v>28800</v>
      </c>
      <c r="G113" s="291">
        <f>SUM(G114:G116)</f>
        <v>19000</v>
      </c>
      <c r="H113" s="291">
        <v>0</v>
      </c>
      <c r="I113" s="291">
        <v>0</v>
      </c>
      <c r="J113" s="291">
        <v>0</v>
      </c>
      <c r="K113" s="291"/>
      <c r="L113" s="314">
        <v>0</v>
      </c>
    </row>
    <row r="114" spans="1:12" ht="12.75">
      <c r="A114" s="109"/>
      <c r="B114" s="109"/>
      <c r="C114" s="109" t="s">
        <v>362</v>
      </c>
      <c r="D114" s="41" t="s">
        <v>453</v>
      </c>
      <c r="E114" s="111">
        <v>19000</v>
      </c>
      <c r="F114" s="354">
        <v>19000</v>
      </c>
      <c r="G114" s="315">
        <v>19000</v>
      </c>
      <c r="H114" s="319">
        <v>0</v>
      </c>
      <c r="I114" s="111">
        <v>0</v>
      </c>
      <c r="J114" s="111">
        <v>0</v>
      </c>
      <c r="K114" s="111">
        <v>0</v>
      </c>
      <c r="L114" s="315">
        <v>0</v>
      </c>
    </row>
    <row r="115" spans="1:12" ht="12.75">
      <c r="A115" s="110"/>
      <c r="B115" s="110"/>
      <c r="C115" s="110" t="s">
        <v>319</v>
      </c>
      <c r="D115" s="41" t="s">
        <v>422</v>
      </c>
      <c r="E115" s="112">
        <v>0</v>
      </c>
      <c r="F115" s="352">
        <v>0</v>
      </c>
      <c r="G115" s="311">
        <v>0</v>
      </c>
      <c r="H115" s="298">
        <v>0</v>
      </c>
      <c r="I115" s="112">
        <v>0</v>
      </c>
      <c r="J115" s="112">
        <v>0</v>
      </c>
      <c r="K115" s="112">
        <v>0</v>
      </c>
      <c r="L115" s="311">
        <v>0</v>
      </c>
    </row>
    <row r="116" spans="1:12" ht="26.25" thickBot="1">
      <c r="A116" s="193"/>
      <c r="B116" s="193"/>
      <c r="C116" s="193" t="s">
        <v>363</v>
      </c>
      <c r="D116" s="260" t="s">
        <v>452</v>
      </c>
      <c r="E116" s="261">
        <v>9800</v>
      </c>
      <c r="F116" s="353">
        <v>9800</v>
      </c>
      <c r="G116" s="312">
        <v>0</v>
      </c>
      <c r="H116" s="318">
        <v>0</v>
      </c>
      <c r="I116" s="261">
        <v>0</v>
      </c>
      <c r="J116" s="261">
        <v>0</v>
      </c>
      <c r="K116" s="261">
        <v>0</v>
      </c>
      <c r="L116" s="312">
        <v>0</v>
      </c>
    </row>
    <row r="117" spans="1:12" ht="13.5" thickBot="1">
      <c r="A117" s="278" t="s">
        <v>364</v>
      </c>
      <c r="B117" s="282"/>
      <c r="C117" s="279"/>
      <c r="D117" s="275" t="s">
        <v>366</v>
      </c>
      <c r="E117" s="280">
        <f>E118</f>
        <v>210400</v>
      </c>
      <c r="F117" s="280">
        <f>F118</f>
        <v>210400</v>
      </c>
      <c r="G117" s="280">
        <v>0</v>
      </c>
      <c r="H117" s="280">
        <v>0</v>
      </c>
      <c r="I117" s="280">
        <v>0</v>
      </c>
      <c r="J117" s="280">
        <f>J118</f>
        <v>210400</v>
      </c>
      <c r="K117" s="280">
        <v>0</v>
      </c>
      <c r="L117" s="280">
        <v>0</v>
      </c>
    </row>
    <row r="118" spans="1:12" ht="38.25">
      <c r="A118" s="288"/>
      <c r="B118" s="289" t="s">
        <v>365</v>
      </c>
      <c r="C118" s="289"/>
      <c r="D118" s="290" t="s">
        <v>367</v>
      </c>
      <c r="E118" s="291">
        <f>E119</f>
        <v>210400</v>
      </c>
      <c r="F118" s="291">
        <f>F119</f>
        <v>210400</v>
      </c>
      <c r="G118" s="291">
        <v>0</v>
      </c>
      <c r="H118" s="291">
        <v>0</v>
      </c>
      <c r="I118" s="291">
        <v>0</v>
      </c>
      <c r="J118" s="291">
        <f>SUM(J119)</f>
        <v>210400</v>
      </c>
      <c r="K118" s="291">
        <v>0</v>
      </c>
      <c r="L118" s="314">
        <v>0</v>
      </c>
    </row>
    <row r="119" spans="1:12" ht="51.75" thickBot="1">
      <c r="A119" s="193"/>
      <c r="B119" s="193"/>
      <c r="C119" s="193" t="s">
        <v>368</v>
      </c>
      <c r="D119" s="260" t="s">
        <v>454</v>
      </c>
      <c r="E119" s="261">
        <v>210400</v>
      </c>
      <c r="F119" s="353">
        <v>210400</v>
      </c>
      <c r="G119" s="312">
        <v>0</v>
      </c>
      <c r="H119" s="318">
        <v>0</v>
      </c>
      <c r="I119" s="261">
        <v>0</v>
      </c>
      <c r="J119" s="261">
        <v>210400</v>
      </c>
      <c r="K119" s="261">
        <v>0</v>
      </c>
      <c r="L119" s="312">
        <v>0</v>
      </c>
    </row>
    <row r="120" spans="1:12" ht="13.5" thickBot="1">
      <c r="A120" s="278" t="s">
        <v>232</v>
      </c>
      <c r="B120" s="282"/>
      <c r="C120" s="282"/>
      <c r="D120" s="275" t="s">
        <v>302</v>
      </c>
      <c r="E120" s="432">
        <f>E121</f>
        <v>156125</v>
      </c>
      <c r="F120" s="432">
        <f>F121</f>
        <v>156125</v>
      </c>
      <c r="G120" s="280">
        <v>0</v>
      </c>
      <c r="H120" s="280">
        <v>0</v>
      </c>
      <c r="I120" s="280">
        <v>0</v>
      </c>
      <c r="J120" s="280">
        <v>0</v>
      </c>
      <c r="K120" s="280">
        <v>0</v>
      </c>
      <c r="L120" s="280">
        <v>0</v>
      </c>
    </row>
    <row r="121" spans="1:12" ht="12.75">
      <c r="A121" s="288"/>
      <c r="B121" s="289" t="s">
        <v>369</v>
      </c>
      <c r="C121" s="289"/>
      <c r="D121" s="290" t="s">
        <v>370</v>
      </c>
      <c r="E121" s="437">
        <f>SUM(E122:E123)</f>
        <v>156125</v>
      </c>
      <c r="F121" s="437">
        <f>SUM(F122:F123)</f>
        <v>156125</v>
      </c>
      <c r="G121" s="291">
        <v>0</v>
      </c>
      <c r="H121" s="291">
        <v>0</v>
      </c>
      <c r="I121" s="291">
        <v>0</v>
      </c>
      <c r="J121" s="291">
        <v>0</v>
      </c>
      <c r="K121" s="291">
        <v>0</v>
      </c>
      <c r="L121" s="314">
        <v>0</v>
      </c>
    </row>
    <row r="122" spans="1:12" ht="12.75">
      <c r="A122" s="110"/>
      <c r="B122" s="110"/>
      <c r="C122" s="110" t="s">
        <v>455</v>
      </c>
      <c r="D122" s="42" t="s">
        <v>492</v>
      </c>
      <c r="E122" s="112">
        <v>90000</v>
      </c>
      <c r="F122" s="352">
        <v>90000</v>
      </c>
      <c r="G122" s="311">
        <v>0</v>
      </c>
      <c r="H122" s="298">
        <v>0</v>
      </c>
      <c r="I122" s="112">
        <v>0</v>
      </c>
      <c r="J122" s="112">
        <v>0</v>
      </c>
      <c r="K122" s="112">
        <v>0</v>
      </c>
      <c r="L122" s="311">
        <v>0</v>
      </c>
    </row>
    <row r="123" spans="1:12" ht="13.5" thickBot="1">
      <c r="A123" s="328"/>
      <c r="B123" s="327"/>
      <c r="C123" s="327" t="s">
        <v>455</v>
      </c>
      <c r="D123" s="344" t="s">
        <v>491</v>
      </c>
      <c r="E123" s="438">
        <v>66125</v>
      </c>
      <c r="F123" s="439">
        <v>66125</v>
      </c>
      <c r="G123" s="346"/>
      <c r="H123" s="347"/>
      <c r="I123" s="345"/>
      <c r="J123" s="168"/>
      <c r="K123" s="168"/>
      <c r="L123" s="329"/>
    </row>
    <row r="124" spans="1:12" ht="13.5" thickBot="1">
      <c r="A124" s="278" t="s">
        <v>239</v>
      </c>
      <c r="B124" s="279"/>
      <c r="C124" s="279"/>
      <c r="D124" s="343" t="s">
        <v>307</v>
      </c>
      <c r="E124" s="351">
        <f>E125+E147+E156+E175+E195+E198+E202+E205</f>
        <v>4611385</v>
      </c>
      <c r="F124" s="351">
        <f>F125+F147+F156+F175+F195+F198+F202+F205</f>
        <v>3837830</v>
      </c>
      <c r="G124" s="351">
        <f>G125+G147+G156+G175+G195+G198+G202+G205</f>
        <v>2139320</v>
      </c>
      <c r="H124" s="351">
        <f>H125+H147+H156+H175+H195+H198+H202+H205</f>
        <v>444744</v>
      </c>
      <c r="I124" s="351">
        <f>I125+I147+I156+I175+I195+I198+I202+I205</f>
        <v>25000</v>
      </c>
      <c r="J124" s="320">
        <f>J125+J147+J156+J175+J195+J198+J205</f>
        <v>0</v>
      </c>
      <c r="K124" s="320">
        <f>K125+K147+K156+K175+K195+K198+K205</f>
        <v>0</v>
      </c>
      <c r="L124" s="313">
        <f>L195+L205</f>
        <v>773555</v>
      </c>
    </row>
    <row r="125" spans="1:12" ht="12.75">
      <c r="A125" s="288"/>
      <c r="B125" s="289" t="s">
        <v>240</v>
      </c>
      <c r="C125" s="288"/>
      <c r="D125" s="305" t="s">
        <v>308</v>
      </c>
      <c r="E125" s="291">
        <f>SUM(E126:E146)</f>
        <v>2132361</v>
      </c>
      <c r="F125" s="291">
        <f>SUM(F126:F146)</f>
        <v>2132361</v>
      </c>
      <c r="G125" s="291">
        <f>SUM(G126:G132)</f>
        <v>1373425</v>
      </c>
      <c r="H125" s="291">
        <f>SUM(H126:H135)</f>
        <v>286476</v>
      </c>
      <c r="I125" s="291">
        <v>0</v>
      </c>
      <c r="J125" s="291">
        <v>0</v>
      </c>
      <c r="K125" s="291">
        <v>0</v>
      </c>
      <c r="L125" s="291">
        <v>0</v>
      </c>
    </row>
    <row r="126" spans="1:12" ht="25.5">
      <c r="A126" s="110"/>
      <c r="B126" s="110"/>
      <c r="C126" s="110" t="s">
        <v>371</v>
      </c>
      <c r="D126" s="42" t="s">
        <v>441</v>
      </c>
      <c r="E126" s="95">
        <v>90529</v>
      </c>
      <c r="F126" s="95">
        <v>90529</v>
      </c>
      <c r="G126" s="311"/>
      <c r="H126" s="298">
        <v>0</v>
      </c>
      <c r="I126" s="112">
        <v>0</v>
      </c>
      <c r="J126" s="112">
        <v>0</v>
      </c>
      <c r="K126" s="112">
        <v>0</v>
      </c>
      <c r="L126" s="311">
        <v>0</v>
      </c>
    </row>
    <row r="127" spans="1:12" ht="25.5">
      <c r="A127" s="110"/>
      <c r="B127" s="110"/>
      <c r="C127" s="110" t="s">
        <v>328</v>
      </c>
      <c r="D127" s="42" t="s">
        <v>431</v>
      </c>
      <c r="E127" s="95">
        <v>1264173</v>
      </c>
      <c r="F127" s="95">
        <v>1264173</v>
      </c>
      <c r="G127" s="311">
        <v>1264173</v>
      </c>
      <c r="H127" s="298">
        <v>0</v>
      </c>
      <c r="I127" s="112">
        <v>0</v>
      </c>
      <c r="J127" s="112">
        <v>0</v>
      </c>
      <c r="K127" s="112">
        <v>0</v>
      </c>
      <c r="L127" s="311">
        <v>0</v>
      </c>
    </row>
    <row r="128" spans="1:12" ht="12.75">
      <c r="A128" s="110"/>
      <c r="B128" s="110"/>
      <c r="C128" s="110" t="s">
        <v>335</v>
      </c>
      <c r="D128" s="42" t="s">
        <v>428</v>
      </c>
      <c r="E128" s="95">
        <v>104252</v>
      </c>
      <c r="F128" s="95">
        <v>104252</v>
      </c>
      <c r="G128" s="311">
        <v>104252</v>
      </c>
      <c r="H128" s="298">
        <v>0</v>
      </c>
      <c r="I128" s="112">
        <v>0</v>
      </c>
      <c r="J128" s="112">
        <v>0</v>
      </c>
      <c r="K128" s="112">
        <v>0</v>
      </c>
      <c r="L128" s="311">
        <v>0</v>
      </c>
    </row>
    <row r="129" spans="1:12" ht="12.75">
      <c r="A129" s="110"/>
      <c r="B129" s="110"/>
      <c r="C129" s="110" t="s">
        <v>329</v>
      </c>
      <c r="D129" s="42" t="s">
        <v>425</v>
      </c>
      <c r="E129" s="95">
        <v>250794</v>
      </c>
      <c r="F129" s="95">
        <v>250794</v>
      </c>
      <c r="G129" s="311">
        <v>0</v>
      </c>
      <c r="H129" s="298">
        <v>250794</v>
      </c>
      <c r="I129" s="112">
        <v>0</v>
      </c>
      <c r="J129" s="112">
        <v>0</v>
      </c>
      <c r="K129" s="112">
        <v>0</v>
      </c>
      <c r="L129" s="311">
        <v>0</v>
      </c>
    </row>
    <row r="130" spans="1:12" ht="12.75">
      <c r="A130" s="110"/>
      <c r="B130" s="110"/>
      <c r="C130" s="110" t="s">
        <v>330</v>
      </c>
      <c r="D130" s="42" t="s">
        <v>423</v>
      </c>
      <c r="E130" s="95">
        <v>35682</v>
      </c>
      <c r="F130" s="95">
        <v>35682</v>
      </c>
      <c r="G130" s="311">
        <v>0</v>
      </c>
      <c r="H130" s="298">
        <v>35682</v>
      </c>
      <c r="I130" s="112">
        <v>0</v>
      </c>
      <c r="J130" s="112">
        <v>0</v>
      </c>
      <c r="K130" s="112">
        <v>0</v>
      </c>
      <c r="L130" s="311">
        <v>0</v>
      </c>
    </row>
    <row r="131" spans="1:12" ht="12.75">
      <c r="A131" s="110"/>
      <c r="B131" s="110"/>
      <c r="C131" s="110" t="s">
        <v>278</v>
      </c>
      <c r="D131" s="42" t="s">
        <v>282</v>
      </c>
      <c r="E131" s="95">
        <v>5000</v>
      </c>
      <c r="F131" s="95">
        <v>5000</v>
      </c>
      <c r="G131" s="311">
        <v>5000</v>
      </c>
      <c r="H131" s="298">
        <v>0</v>
      </c>
      <c r="I131" s="112">
        <v>0</v>
      </c>
      <c r="J131" s="112">
        <v>0</v>
      </c>
      <c r="K131" s="112">
        <v>0</v>
      </c>
      <c r="L131" s="311">
        <v>0</v>
      </c>
    </row>
    <row r="132" spans="1:12" ht="12.75">
      <c r="A132" s="110"/>
      <c r="B132" s="110"/>
      <c r="C132" s="110" t="s">
        <v>319</v>
      </c>
      <c r="D132" s="41" t="s">
        <v>422</v>
      </c>
      <c r="E132" s="95">
        <v>30500</v>
      </c>
      <c r="F132" s="95">
        <v>30500</v>
      </c>
      <c r="G132" s="311">
        <v>0</v>
      </c>
      <c r="H132" s="298">
        <v>0</v>
      </c>
      <c r="I132" s="112">
        <v>0</v>
      </c>
      <c r="J132" s="112">
        <v>0</v>
      </c>
      <c r="K132" s="112">
        <v>0</v>
      </c>
      <c r="L132" s="311">
        <v>0</v>
      </c>
    </row>
    <row r="133" spans="1:12" ht="25.5">
      <c r="A133" s="110"/>
      <c r="B133" s="110"/>
      <c r="C133" s="110" t="s">
        <v>372</v>
      </c>
      <c r="D133" s="42" t="s">
        <v>438</v>
      </c>
      <c r="E133" s="95">
        <v>4000</v>
      </c>
      <c r="F133" s="95">
        <v>4000</v>
      </c>
      <c r="G133" s="311">
        <v>0</v>
      </c>
      <c r="H133" s="298">
        <v>0</v>
      </c>
      <c r="I133" s="112">
        <v>0</v>
      </c>
      <c r="J133" s="112">
        <v>0</v>
      </c>
      <c r="K133" s="112">
        <v>0</v>
      </c>
      <c r="L133" s="311">
        <v>0</v>
      </c>
    </row>
    <row r="134" spans="1:12" ht="12.75">
      <c r="A134" s="110"/>
      <c r="B134" s="110"/>
      <c r="C134" s="110" t="s">
        <v>325</v>
      </c>
      <c r="D134" s="42" t="s">
        <v>427</v>
      </c>
      <c r="E134" s="95">
        <v>148000</v>
      </c>
      <c r="F134" s="95">
        <v>148000</v>
      </c>
      <c r="G134" s="311">
        <v>0</v>
      </c>
      <c r="H134" s="298">
        <v>0</v>
      </c>
      <c r="I134" s="112">
        <v>0</v>
      </c>
      <c r="J134" s="112">
        <v>0</v>
      </c>
      <c r="K134" s="112">
        <v>0</v>
      </c>
      <c r="L134" s="311">
        <v>0</v>
      </c>
    </row>
    <row r="135" spans="1:12" ht="12.75">
      <c r="A135" s="109"/>
      <c r="B135" s="109"/>
      <c r="C135" s="109" t="s">
        <v>320</v>
      </c>
      <c r="D135" s="42" t="s">
        <v>424</v>
      </c>
      <c r="E135" s="95">
        <v>5700</v>
      </c>
      <c r="F135" s="95">
        <v>5700</v>
      </c>
      <c r="G135" s="315">
        <v>0</v>
      </c>
      <c r="H135" s="319">
        <v>0</v>
      </c>
      <c r="I135" s="111">
        <v>0</v>
      </c>
      <c r="J135" s="111">
        <v>0</v>
      </c>
      <c r="K135" s="111">
        <v>0</v>
      </c>
      <c r="L135" s="315">
        <v>0</v>
      </c>
    </row>
    <row r="136" spans="1:12" ht="12.75">
      <c r="A136" s="110"/>
      <c r="B136" s="110"/>
      <c r="C136" s="110" t="s">
        <v>339</v>
      </c>
      <c r="D136" s="42" t="s">
        <v>439</v>
      </c>
      <c r="E136" s="95">
        <v>3000</v>
      </c>
      <c r="F136" s="95">
        <v>3000</v>
      </c>
      <c r="G136" s="311">
        <v>0</v>
      </c>
      <c r="H136" s="298">
        <v>0</v>
      </c>
      <c r="I136" s="112">
        <v>0</v>
      </c>
      <c r="J136" s="112">
        <v>0</v>
      </c>
      <c r="K136" s="112">
        <v>0</v>
      </c>
      <c r="L136" s="311">
        <v>0</v>
      </c>
    </row>
    <row r="137" spans="1:12" ht="12.75">
      <c r="A137" s="110"/>
      <c r="B137" s="110"/>
      <c r="C137" s="110" t="s">
        <v>279</v>
      </c>
      <c r="D137" s="42" t="s">
        <v>283</v>
      </c>
      <c r="E137" s="95">
        <v>28000</v>
      </c>
      <c r="F137" s="95">
        <v>28000</v>
      </c>
      <c r="G137" s="311">
        <v>0</v>
      </c>
      <c r="H137" s="298">
        <v>0</v>
      </c>
      <c r="I137" s="112">
        <v>0</v>
      </c>
      <c r="J137" s="112">
        <v>0</v>
      </c>
      <c r="K137" s="112">
        <v>0</v>
      </c>
      <c r="L137" s="311">
        <v>0</v>
      </c>
    </row>
    <row r="138" spans="1:12" ht="12.75">
      <c r="A138" s="110"/>
      <c r="B138" s="110"/>
      <c r="C138" s="110" t="s">
        <v>340</v>
      </c>
      <c r="D138" s="42" t="s">
        <v>442</v>
      </c>
      <c r="E138" s="95">
        <v>2150</v>
      </c>
      <c r="F138" s="95">
        <v>2150</v>
      </c>
      <c r="G138" s="311">
        <v>0</v>
      </c>
      <c r="H138" s="298">
        <v>0</v>
      </c>
      <c r="I138" s="112">
        <v>0</v>
      </c>
      <c r="J138" s="112">
        <v>0</v>
      </c>
      <c r="K138" s="112">
        <v>0</v>
      </c>
      <c r="L138" s="311">
        <v>0</v>
      </c>
    </row>
    <row r="139" spans="1:12" ht="38.25">
      <c r="A139" s="110"/>
      <c r="B139" s="110"/>
      <c r="C139" s="110" t="s">
        <v>342</v>
      </c>
      <c r="D139" s="41" t="s">
        <v>447</v>
      </c>
      <c r="E139" s="95">
        <v>6000</v>
      </c>
      <c r="F139" s="95">
        <v>6000</v>
      </c>
      <c r="G139" s="311">
        <v>0</v>
      </c>
      <c r="H139" s="298"/>
      <c r="I139" s="112">
        <v>0</v>
      </c>
      <c r="J139" s="112">
        <v>0</v>
      </c>
      <c r="K139" s="112">
        <v>0</v>
      </c>
      <c r="L139" s="311">
        <v>0</v>
      </c>
    </row>
    <row r="140" spans="1:12" ht="25.5">
      <c r="A140" s="110"/>
      <c r="B140" s="110"/>
      <c r="C140" s="110" t="s">
        <v>343</v>
      </c>
      <c r="D140" s="42" t="s">
        <v>450</v>
      </c>
      <c r="E140" s="95">
        <v>1500</v>
      </c>
      <c r="F140" s="95">
        <v>1500</v>
      </c>
      <c r="G140" s="311">
        <v>0</v>
      </c>
      <c r="H140" s="298">
        <v>0</v>
      </c>
      <c r="I140" s="112">
        <v>0</v>
      </c>
      <c r="J140" s="112">
        <v>0</v>
      </c>
      <c r="K140" s="112">
        <v>0</v>
      </c>
      <c r="L140" s="311">
        <v>0</v>
      </c>
    </row>
    <row r="141" spans="1:12" ht="12.75">
      <c r="A141" s="110"/>
      <c r="B141" s="110"/>
      <c r="C141" s="110" t="s">
        <v>333</v>
      </c>
      <c r="D141" s="42" t="s">
        <v>430</v>
      </c>
      <c r="E141" s="95">
        <v>5400</v>
      </c>
      <c r="F141" s="95">
        <v>5400</v>
      </c>
      <c r="G141" s="311">
        <v>0</v>
      </c>
      <c r="H141" s="298">
        <v>0</v>
      </c>
      <c r="I141" s="112">
        <v>0</v>
      </c>
      <c r="J141" s="112">
        <v>0</v>
      </c>
      <c r="K141" s="112">
        <v>0</v>
      </c>
      <c r="L141" s="311">
        <v>0</v>
      </c>
    </row>
    <row r="142" spans="1:12" ht="12.75">
      <c r="A142" s="110"/>
      <c r="B142" s="110"/>
      <c r="C142" s="110" t="s">
        <v>280</v>
      </c>
      <c r="D142" s="42" t="s">
        <v>284</v>
      </c>
      <c r="E142" s="95">
        <v>2700</v>
      </c>
      <c r="F142" s="95">
        <v>2700</v>
      </c>
      <c r="G142" s="311">
        <v>0</v>
      </c>
      <c r="H142" s="298">
        <v>0</v>
      </c>
      <c r="I142" s="112">
        <v>0</v>
      </c>
      <c r="J142" s="112">
        <v>0</v>
      </c>
      <c r="K142" s="112">
        <v>0</v>
      </c>
      <c r="L142" s="311">
        <v>0</v>
      </c>
    </row>
    <row r="143" spans="1:12" ht="25.5">
      <c r="A143" s="110"/>
      <c r="B143" s="110"/>
      <c r="C143" s="110" t="s">
        <v>344</v>
      </c>
      <c r="D143" s="42" t="s">
        <v>446</v>
      </c>
      <c r="E143" s="95">
        <v>139731</v>
      </c>
      <c r="F143" s="95">
        <v>139731</v>
      </c>
      <c r="G143" s="311">
        <v>0</v>
      </c>
      <c r="H143" s="298">
        <v>0</v>
      </c>
      <c r="I143" s="112"/>
      <c r="J143" s="112">
        <v>0</v>
      </c>
      <c r="K143" s="112">
        <v>0</v>
      </c>
      <c r="L143" s="311">
        <v>0</v>
      </c>
    </row>
    <row r="144" spans="1:12" ht="25.5">
      <c r="A144" s="110"/>
      <c r="B144" s="110"/>
      <c r="C144" s="110" t="s">
        <v>334</v>
      </c>
      <c r="D144" s="42" t="s">
        <v>432</v>
      </c>
      <c r="E144" s="95">
        <v>800</v>
      </c>
      <c r="F144" s="95">
        <v>800</v>
      </c>
      <c r="G144" s="311">
        <v>0</v>
      </c>
      <c r="H144" s="298">
        <v>0</v>
      </c>
      <c r="I144" s="112">
        <v>0</v>
      </c>
      <c r="J144" s="112">
        <v>0</v>
      </c>
      <c r="K144" s="112">
        <v>0</v>
      </c>
      <c r="L144" s="311">
        <v>0</v>
      </c>
    </row>
    <row r="145" spans="1:12" ht="38.25">
      <c r="A145" s="110"/>
      <c r="B145" s="110"/>
      <c r="C145" s="110" t="s">
        <v>338</v>
      </c>
      <c r="D145" s="42" t="s">
        <v>435</v>
      </c>
      <c r="E145" s="95">
        <v>1950</v>
      </c>
      <c r="F145" s="95">
        <v>1950</v>
      </c>
      <c r="G145" s="311">
        <v>0</v>
      </c>
      <c r="H145" s="298">
        <v>0</v>
      </c>
      <c r="I145" s="112">
        <v>0</v>
      </c>
      <c r="J145" s="112">
        <v>0</v>
      </c>
      <c r="K145" s="112">
        <v>0</v>
      </c>
      <c r="L145" s="311">
        <v>0</v>
      </c>
    </row>
    <row r="146" spans="1:12" ht="25.5">
      <c r="A146" s="109"/>
      <c r="B146" s="109"/>
      <c r="C146" s="109" t="s">
        <v>345</v>
      </c>
      <c r="D146" s="42" t="s">
        <v>444</v>
      </c>
      <c r="E146" s="95">
        <v>2500</v>
      </c>
      <c r="F146" s="95">
        <v>2500</v>
      </c>
      <c r="G146" s="315">
        <v>0</v>
      </c>
      <c r="H146" s="319">
        <v>0</v>
      </c>
      <c r="I146" s="111">
        <v>0</v>
      </c>
      <c r="J146" s="111">
        <v>0</v>
      </c>
      <c r="K146" s="111">
        <v>0</v>
      </c>
      <c r="L146" s="315">
        <v>0</v>
      </c>
    </row>
    <row r="147" spans="1:12" ht="25.5">
      <c r="A147" s="284"/>
      <c r="B147" s="285" t="s">
        <v>374</v>
      </c>
      <c r="C147" s="285"/>
      <c r="D147" s="286" t="s">
        <v>373</v>
      </c>
      <c r="E147" s="287">
        <f>SUM(E148:E155)</f>
        <v>81449</v>
      </c>
      <c r="F147" s="287">
        <f>SUM(F148:F155)</f>
        <v>81449</v>
      </c>
      <c r="G147" s="287">
        <f>SUM(G148:G155)</f>
        <v>61594</v>
      </c>
      <c r="H147" s="287">
        <f>SUM(H148:H155)</f>
        <v>13215</v>
      </c>
      <c r="I147" s="287">
        <v>0</v>
      </c>
      <c r="J147" s="287">
        <v>0</v>
      </c>
      <c r="K147" s="287">
        <v>0</v>
      </c>
      <c r="L147" s="287">
        <v>0</v>
      </c>
    </row>
    <row r="148" spans="1:12" ht="25.5">
      <c r="A148" s="110"/>
      <c r="B148" s="110"/>
      <c r="C148" s="110" t="s">
        <v>371</v>
      </c>
      <c r="D148" s="42" t="s">
        <v>441</v>
      </c>
      <c r="E148" s="95">
        <v>5590</v>
      </c>
      <c r="F148" s="95">
        <v>5590</v>
      </c>
      <c r="G148" s="311">
        <v>0</v>
      </c>
      <c r="H148" s="298">
        <v>0</v>
      </c>
      <c r="I148" s="112">
        <v>0</v>
      </c>
      <c r="J148" s="112">
        <v>0</v>
      </c>
      <c r="K148" s="112">
        <v>0</v>
      </c>
      <c r="L148" s="311">
        <v>0</v>
      </c>
    </row>
    <row r="149" spans="1:12" ht="25.5">
      <c r="A149" s="110"/>
      <c r="B149" s="110"/>
      <c r="C149" s="110" t="s">
        <v>328</v>
      </c>
      <c r="D149" s="42" t="s">
        <v>431</v>
      </c>
      <c r="E149" s="95">
        <v>56856</v>
      </c>
      <c r="F149" s="95">
        <v>56856</v>
      </c>
      <c r="G149" s="311">
        <v>56856</v>
      </c>
      <c r="H149" s="298">
        <v>0</v>
      </c>
      <c r="I149" s="112">
        <v>0</v>
      </c>
      <c r="J149" s="112">
        <v>0</v>
      </c>
      <c r="K149" s="112">
        <v>0</v>
      </c>
      <c r="L149" s="311">
        <v>0</v>
      </c>
    </row>
    <row r="150" spans="1:12" ht="12.75">
      <c r="A150" s="110"/>
      <c r="B150" s="110"/>
      <c r="C150" s="110" t="s">
        <v>335</v>
      </c>
      <c r="D150" s="42" t="s">
        <v>428</v>
      </c>
      <c r="E150" s="95">
        <v>4738</v>
      </c>
      <c r="F150" s="95">
        <v>4738</v>
      </c>
      <c r="G150" s="311">
        <v>4738</v>
      </c>
      <c r="H150" s="298">
        <v>0</v>
      </c>
      <c r="I150" s="112">
        <v>0</v>
      </c>
      <c r="J150" s="112">
        <v>0</v>
      </c>
      <c r="K150" s="112">
        <v>0</v>
      </c>
      <c r="L150" s="311">
        <v>0</v>
      </c>
    </row>
    <row r="151" spans="1:12" ht="12.75">
      <c r="A151" s="110"/>
      <c r="B151" s="110"/>
      <c r="C151" s="110" t="s">
        <v>329</v>
      </c>
      <c r="D151" s="42" t="s">
        <v>425</v>
      </c>
      <c r="E151" s="95">
        <v>11569</v>
      </c>
      <c r="F151" s="95">
        <v>11569</v>
      </c>
      <c r="G151" s="311">
        <v>0</v>
      </c>
      <c r="H151" s="298">
        <v>11569</v>
      </c>
      <c r="I151" s="112">
        <v>0</v>
      </c>
      <c r="J151" s="112">
        <v>0</v>
      </c>
      <c r="K151" s="112">
        <v>0</v>
      </c>
      <c r="L151" s="311">
        <v>0</v>
      </c>
    </row>
    <row r="152" spans="1:12" ht="12.75">
      <c r="A152" s="110"/>
      <c r="B152" s="110"/>
      <c r="C152" s="110" t="s">
        <v>330</v>
      </c>
      <c r="D152" s="42" t="s">
        <v>423</v>
      </c>
      <c r="E152" s="95">
        <v>1646</v>
      </c>
      <c r="F152" s="95">
        <v>1646</v>
      </c>
      <c r="G152" s="311">
        <v>0</v>
      </c>
      <c r="H152" s="298">
        <v>1646</v>
      </c>
      <c r="I152" s="112">
        <v>0</v>
      </c>
      <c r="J152" s="112">
        <v>0</v>
      </c>
      <c r="K152" s="112">
        <v>0</v>
      </c>
      <c r="L152" s="311">
        <v>0</v>
      </c>
    </row>
    <row r="153" spans="1:12" ht="12.75">
      <c r="A153" s="110"/>
      <c r="B153" s="110"/>
      <c r="C153" s="110" t="s">
        <v>319</v>
      </c>
      <c r="D153" s="41" t="s">
        <v>422</v>
      </c>
      <c r="E153" s="95">
        <v>500</v>
      </c>
      <c r="F153" s="95">
        <v>500</v>
      </c>
      <c r="G153" s="311">
        <v>0</v>
      </c>
      <c r="H153" s="298">
        <v>0</v>
      </c>
      <c r="I153" s="112">
        <v>0</v>
      </c>
      <c r="J153" s="112">
        <v>0</v>
      </c>
      <c r="K153" s="112">
        <v>0</v>
      </c>
      <c r="L153" s="311">
        <v>0</v>
      </c>
    </row>
    <row r="154" spans="1:12" ht="25.5">
      <c r="A154" s="110"/>
      <c r="B154" s="110"/>
      <c r="C154" s="110" t="s">
        <v>372</v>
      </c>
      <c r="D154" s="42" t="s">
        <v>438</v>
      </c>
      <c r="E154" s="95">
        <v>350</v>
      </c>
      <c r="F154" s="95">
        <v>350</v>
      </c>
      <c r="G154" s="311">
        <v>0</v>
      </c>
      <c r="H154" s="298">
        <v>0</v>
      </c>
      <c r="I154" s="112">
        <v>0</v>
      </c>
      <c r="J154" s="112">
        <v>0</v>
      </c>
      <c r="K154" s="112">
        <v>0</v>
      </c>
      <c r="L154" s="311">
        <v>0</v>
      </c>
    </row>
    <row r="155" spans="1:12" ht="12.75">
      <c r="A155" s="110"/>
      <c r="B155" s="110"/>
      <c r="C155" s="110" t="s">
        <v>333</v>
      </c>
      <c r="D155" s="42" t="s">
        <v>430</v>
      </c>
      <c r="E155" s="95">
        <v>200</v>
      </c>
      <c r="F155" s="95">
        <v>200</v>
      </c>
      <c r="G155" s="311">
        <v>0</v>
      </c>
      <c r="H155" s="298">
        <v>0</v>
      </c>
      <c r="I155" s="112">
        <v>0</v>
      </c>
      <c r="J155" s="112">
        <v>0</v>
      </c>
      <c r="K155" s="112">
        <v>0</v>
      </c>
      <c r="L155" s="311">
        <v>0</v>
      </c>
    </row>
    <row r="156" spans="1:12" ht="12.75">
      <c r="A156" s="307"/>
      <c r="B156" s="285" t="s">
        <v>242</v>
      </c>
      <c r="C156" s="285"/>
      <c r="D156" s="286" t="s">
        <v>309</v>
      </c>
      <c r="E156" s="306">
        <f>SUM(E157:E174)</f>
        <v>249267</v>
      </c>
      <c r="F156" s="306">
        <f>SUM(F157:F174)</f>
        <v>249267</v>
      </c>
      <c r="G156" s="287">
        <f>SUM(G157:G164)</f>
        <v>165884</v>
      </c>
      <c r="H156" s="287">
        <f>SUM(H157:H164)</f>
        <v>34825</v>
      </c>
      <c r="I156" s="287">
        <v>25000</v>
      </c>
      <c r="J156" s="287">
        <v>0</v>
      </c>
      <c r="K156" s="287">
        <v>0</v>
      </c>
      <c r="L156" s="287">
        <v>0</v>
      </c>
    </row>
    <row r="157" spans="1:12" ht="51">
      <c r="A157" s="109"/>
      <c r="B157" s="109"/>
      <c r="C157" s="165" t="s">
        <v>377</v>
      </c>
      <c r="D157" s="166" t="s">
        <v>449</v>
      </c>
      <c r="E157" s="122">
        <v>25000</v>
      </c>
      <c r="F157" s="122">
        <v>25000</v>
      </c>
      <c r="G157" s="315">
        <v>0</v>
      </c>
      <c r="H157" s="319">
        <v>0</v>
      </c>
      <c r="I157" s="111">
        <v>25000</v>
      </c>
      <c r="J157" s="111">
        <v>0</v>
      </c>
      <c r="K157" s="111">
        <v>0</v>
      </c>
      <c r="L157" s="315">
        <v>0</v>
      </c>
    </row>
    <row r="158" spans="1:12" ht="25.5">
      <c r="A158" s="110"/>
      <c r="B158" s="110"/>
      <c r="C158" s="110" t="s">
        <v>371</v>
      </c>
      <c r="D158" s="42" t="s">
        <v>441</v>
      </c>
      <c r="E158" s="112">
        <v>11158</v>
      </c>
      <c r="F158" s="112">
        <v>11158</v>
      </c>
      <c r="G158" s="311">
        <v>0</v>
      </c>
      <c r="H158" s="298">
        <v>0</v>
      </c>
      <c r="I158" s="112">
        <v>0</v>
      </c>
      <c r="J158" s="112">
        <v>0</v>
      </c>
      <c r="K158" s="112">
        <v>0</v>
      </c>
      <c r="L158" s="311">
        <v>0</v>
      </c>
    </row>
    <row r="159" spans="1:12" ht="25.5">
      <c r="A159" s="110"/>
      <c r="B159" s="110"/>
      <c r="C159" s="110" t="s">
        <v>328</v>
      </c>
      <c r="D159" s="42" t="s">
        <v>431</v>
      </c>
      <c r="E159" s="112">
        <v>153124</v>
      </c>
      <c r="F159" s="112">
        <v>153124</v>
      </c>
      <c r="G159" s="311">
        <v>153124</v>
      </c>
      <c r="H159" s="298">
        <v>0</v>
      </c>
      <c r="I159" s="112">
        <v>0</v>
      </c>
      <c r="J159" s="112">
        <v>0</v>
      </c>
      <c r="K159" s="112">
        <v>0</v>
      </c>
      <c r="L159" s="311">
        <v>0</v>
      </c>
    </row>
    <row r="160" spans="1:12" ht="12.75">
      <c r="A160" s="110"/>
      <c r="B160" s="110"/>
      <c r="C160" s="110" t="s">
        <v>335</v>
      </c>
      <c r="D160" s="42" t="s">
        <v>428</v>
      </c>
      <c r="E160" s="112">
        <v>12760</v>
      </c>
      <c r="F160" s="112">
        <v>12760</v>
      </c>
      <c r="G160" s="311">
        <v>12760</v>
      </c>
      <c r="H160" s="298">
        <v>0</v>
      </c>
      <c r="I160" s="112">
        <v>0</v>
      </c>
      <c r="J160" s="112">
        <v>0</v>
      </c>
      <c r="K160" s="112">
        <v>0</v>
      </c>
      <c r="L160" s="311">
        <v>0</v>
      </c>
    </row>
    <row r="161" spans="1:12" ht="12.75">
      <c r="A161" s="110"/>
      <c r="B161" s="110"/>
      <c r="C161" s="110" t="s">
        <v>329</v>
      </c>
      <c r="D161" s="42" t="s">
        <v>425</v>
      </c>
      <c r="E161" s="112">
        <v>30487</v>
      </c>
      <c r="F161" s="112">
        <v>30487</v>
      </c>
      <c r="G161" s="311">
        <v>0</v>
      </c>
      <c r="H161" s="298">
        <v>30487</v>
      </c>
      <c r="I161" s="112">
        <v>0</v>
      </c>
      <c r="J161" s="112">
        <v>0</v>
      </c>
      <c r="K161" s="112">
        <v>0</v>
      </c>
      <c r="L161" s="311">
        <v>0</v>
      </c>
    </row>
    <row r="162" spans="1:12" ht="12.75">
      <c r="A162" s="110"/>
      <c r="B162" s="110"/>
      <c r="C162" s="110" t="s">
        <v>330</v>
      </c>
      <c r="D162" s="42" t="s">
        <v>423</v>
      </c>
      <c r="E162" s="112">
        <v>4338</v>
      </c>
      <c r="F162" s="112">
        <v>4338</v>
      </c>
      <c r="G162" s="311">
        <v>0</v>
      </c>
      <c r="H162" s="298">
        <v>4338</v>
      </c>
      <c r="I162" s="112">
        <v>0</v>
      </c>
      <c r="J162" s="112">
        <v>0</v>
      </c>
      <c r="K162" s="112">
        <v>0</v>
      </c>
      <c r="L162" s="311">
        <v>0</v>
      </c>
    </row>
    <row r="163" spans="1:12" ht="12.75">
      <c r="A163" s="110"/>
      <c r="B163" s="110"/>
      <c r="C163" s="110" t="s">
        <v>319</v>
      </c>
      <c r="D163" s="41" t="s">
        <v>422</v>
      </c>
      <c r="E163" s="112">
        <v>300</v>
      </c>
      <c r="F163" s="112">
        <v>300</v>
      </c>
      <c r="G163" s="311">
        <v>0</v>
      </c>
      <c r="H163" s="298">
        <v>0</v>
      </c>
      <c r="I163" s="112">
        <v>0</v>
      </c>
      <c r="J163" s="112">
        <v>0</v>
      </c>
      <c r="K163" s="112">
        <v>0</v>
      </c>
      <c r="L163" s="311">
        <v>0</v>
      </c>
    </row>
    <row r="164" spans="1:12" ht="25.5">
      <c r="A164" s="110"/>
      <c r="B164" s="110"/>
      <c r="C164" s="110" t="s">
        <v>372</v>
      </c>
      <c r="D164" s="42" t="s">
        <v>438</v>
      </c>
      <c r="E164" s="112">
        <v>250</v>
      </c>
      <c r="F164" s="112">
        <v>250</v>
      </c>
      <c r="G164" s="311">
        <v>0</v>
      </c>
      <c r="H164" s="298">
        <v>0</v>
      </c>
      <c r="I164" s="112">
        <v>0</v>
      </c>
      <c r="J164" s="112">
        <v>0</v>
      </c>
      <c r="K164" s="112">
        <v>0</v>
      </c>
      <c r="L164" s="311">
        <v>0</v>
      </c>
    </row>
    <row r="165" spans="1:12" ht="12.75">
      <c r="A165" s="110"/>
      <c r="B165" s="110"/>
      <c r="C165" s="110" t="s">
        <v>325</v>
      </c>
      <c r="D165" s="42" t="s">
        <v>427</v>
      </c>
      <c r="E165" s="112">
        <v>8000</v>
      </c>
      <c r="F165" s="112">
        <v>8000</v>
      </c>
      <c r="G165" s="311">
        <v>0</v>
      </c>
      <c r="H165" s="298">
        <v>0</v>
      </c>
      <c r="I165" s="112">
        <v>0</v>
      </c>
      <c r="J165" s="112">
        <v>0</v>
      </c>
      <c r="K165" s="112">
        <v>0</v>
      </c>
      <c r="L165" s="311">
        <v>0</v>
      </c>
    </row>
    <row r="166" spans="1:12" ht="12.75">
      <c r="A166" s="110"/>
      <c r="B166" s="110"/>
      <c r="C166" s="109" t="s">
        <v>320</v>
      </c>
      <c r="D166" s="42" t="s">
        <v>424</v>
      </c>
      <c r="E166" s="112">
        <v>800</v>
      </c>
      <c r="F166" s="112">
        <v>800</v>
      </c>
      <c r="G166" s="311"/>
      <c r="H166" s="298">
        <v>0</v>
      </c>
      <c r="I166" s="112">
        <v>0</v>
      </c>
      <c r="J166" s="112">
        <v>0</v>
      </c>
      <c r="K166" s="112">
        <v>0</v>
      </c>
      <c r="L166" s="311">
        <v>0</v>
      </c>
    </row>
    <row r="167" spans="1:12" ht="12.75">
      <c r="A167" s="109"/>
      <c r="B167" s="109"/>
      <c r="C167" s="110" t="s">
        <v>339</v>
      </c>
      <c r="D167" s="42" t="s">
        <v>439</v>
      </c>
      <c r="E167" s="111">
        <v>300</v>
      </c>
      <c r="F167" s="111">
        <v>300</v>
      </c>
      <c r="G167" s="315">
        <v>0</v>
      </c>
      <c r="H167" s="319">
        <v>0</v>
      </c>
      <c r="I167" s="111"/>
      <c r="J167" s="111">
        <v>0</v>
      </c>
      <c r="K167" s="111">
        <v>0</v>
      </c>
      <c r="L167" s="315">
        <v>0</v>
      </c>
    </row>
    <row r="168" spans="1:12" ht="12.75">
      <c r="A168" s="110"/>
      <c r="B168" s="110"/>
      <c r="C168" s="110" t="s">
        <v>279</v>
      </c>
      <c r="D168" s="42" t="s">
        <v>283</v>
      </c>
      <c r="E168" s="112">
        <v>1600</v>
      </c>
      <c r="F168" s="112">
        <v>1600</v>
      </c>
      <c r="G168" s="311">
        <v>0</v>
      </c>
      <c r="H168" s="298">
        <v>0</v>
      </c>
      <c r="I168" s="112">
        <v>0</v>
      </c>
      <c r="J168" s="112">
        <v>0</v>
      </c>
      <c r="K168" s="112"/>
      <c r="L168" s="311"/>
    </row>
    <row r="169" spans="1:12" ht="38.25">
      <c r="A169" s="110"/>
      <c r="B169" s="110"/>
      <c r="C169" s="110" t="s">
        <v>342</v>
      </c>
      <c r="D169" s="41" t="s">
        <v>447</v>
      </c>
      <c r="E169" s="112">
        <v>500</v>
      </c>
      <c r="F169" s="112">
        <v>500</v>
      </c>
      <c r="G169" s="311">
        <v>0</v>
      </c>
      <c r="H169" s="298">
        <v>0</v>
      </c>
      <c r="I169" s="112">
        <v>0</v>
      </c>
      <c r="J169" s="112">
        <v>0</v>
      </c>
      <c r="K169" s="112">
        <v>0</v>
      </c>
      <c r="L169" s="311">
        <v>0</v>
      </c>
    </row>
    <row r="170" spans="1:12" ht="12.75">
      <c r="A170" s="110"/>
      <c r="B170" s="110"/>
      <c r="C170" s="110" t="s">
        <v>333</v>
      </c>
      <c r="D170" s="42" t="s">
        <v>430</v>
      </c>
      <c r="E170" s="112">
        <v>200</v>
      </c>
      <c r="F170" s="112">
        <v>200</v>
      </c>
      <c r="G170" s="311">
        <v>0</v>
      </c>
      <c r="H170" s="298">
        <v>0</v>
      </c>
      <c r="I170" s="112">
        <v>0</v>
      </c>
      <c r="J170" s="112">
        <v>0</v>
      </c>
      <c r="K170" s="112">
        <v>0</v>
      </c>
      <c r="L170" s="311">
        <v>0</v>
      </c>
    </row>
    <row r="171" spans="1:12" ht="12.75">
      <c r="A171" s="110"/>
      <c r="B171" s="110"/>
      <c r="C171" s="110" t="s">
        <v>280</v>
      </c>
      <c r="D171" s="42" t="s">
        <v>284</v>
      </c>
      <c r="E171" s="112">
        <v>50</v>
      </c>
      <c r="F171" s="112">
        <v>50</v>
      </c>
      <c r="G171" s="311">
        <v>0</v>
      </c>
      <c r="H171" s="298">
        <v>0</v>
      </c>
      <c r="I171" s="112">
        <v>0</v>
      </c>
      <c r="J171" s="112">
        <v>0</v>
      </c>
      <c r="K171" s="112">
        <v>0</v>
      </c>
      <c r="L171" s="311">
        <v>0</v>
      </c>
    </row>
    <row r="172" spans="1:12" ht="25.5">
      <c r="A172" s="110"/>
      <c r="B172" s="110"/>
      <c r="C172" s="110" t="s">
        <v>334</v>
      </c>
      <c r="D172" s="42" t="s">
        <v>432</v>
      </c>
      <c r="E172" s="112">
        <v>50</v>
      </c>
      <c r="F172" s="112">
        <v>50</v>
      </c>
      <c r="G172" s="311">
        <v>0</v>
      </c>
      <c r="H172" s="298">
        <v>0</v>
      </c>
      <c r="I172" s="112">
        <v>0</v>
      </c>
      <c r="J172" s="112">
        <v>0</v>
      </c>
      <c r="K172" s="112">
        <v>0</v>
      </c>
      <c r="L172" s="311">
        <v>0</v>
      </c>
    </row>
    <row r="173" spans="1:12" ht="38.25">
      <c r="A173" s="110"/>
      <c r="B173" s="110"/>
      <c r="C173" s="110" t="s">
        <v>338</v>
      </c>
      <c r="D173" s="42" t="s">
        <v>435</v>
      </c>
      <c r="E173" s="112">
        <v>200</v>
      </c>
      <c r="F173" s="112">
        <v>200</v>
      </c>
      <c r="G173" s="311">
        <v>0</v>
      </c>
      <c r="H173" s="298">
        <v>0</v>
      </c>
      <c r="I173" s="112">
        <v>0</v>
      </c>
      <c r="J173" s="112">
        <v>0</v>
      </c>
      <c r="K173" s="112">
        <v>0</v>
      </c>
      <c r="L173" s="311">
        <v>0</v>
      </c>
    </row>
    <row r="174" spans="1:12" ht="25.5">
      <c r="A174" s="110"/>
      <c r="B174" s="110"/>
      <c r="C174" s="109" t="s">
        <v>345</v>
      </c>
      <c r="D174" s="42" t="s">
        <v>444</v>
      </c>
      <c r="E174" s="112">
        <v>150</v>
      </c>
      <c r="F174" s="112">
        <v>150</v>
      </c>
      <c r="G174" s="311">
        <v>0</v>
      </c>
      <c r="H174" s="298">
        <v>0</v>
      </c>
      <c r="I174" s="112">
        <v>0</v>
      </c>
      <c r="J174" s="112">
        <v>0</v>
      </c>
      <c r="K174" s="112"/>
      <c r="L174" s="311"/>
    </row>
    <row r="175" spans="1:12" ht="12.75">
      <c r="A175" s="299"/>
      <c r="B175" s="300" t="s">
        <v>375</v>
      </c>
      <c r="C175" s="300"/>
      <c r="D175" s="301" t="s">
        <v>376</v>
      </c>
      <c r="E175" s="302">
        <f>SUM(E176:E194)</f>
        <v>766375</v>
      </c>
      <c r="F175" s="302">
        <f>SUM(F176:F194)</f>
        <v>766375</v>
      </c>
      <c r="G175" s="302">
        <f>SUM(G176:G185)</f>
        <v>536417</v>
      </c>
      <c r="H175" s="302">
        <f>SUM(H176:H187)</f>
        <v>110228</v>
      </c>
      <c r="I175" s="302">
        <v>0</v>
      </c>
      <c r="J175" s="302">
        <v>0</v>
      </c>
      <c r="K175" s="302">
        <v>0</v>
      </c>
      <c r="L175" s="302">
        <v>0</v>
      </c>
    </row>
    <row r="176" spans="1:12" ht="25.5">
      <c r="A176" s="110"/>
      <c r="B176" s="110"/>
      <c r="C176" s="110" t="s">
        <v>371</v>
      </c>
      <c r="D176" s="42" t="s">
        <v>441</v>
      </c>
      <c r="E176" s="112">
        <v>43630</v>
      </c>
      <c r="F176" s="112">
        <v>43630</v>
      </c>
      <c r="G176" s="311">
        <v>0</v>
      </c>
      <c r="H176" s="298">
        <v>0</v>
      </c>
      <c r="I176" s="112">
        <v>0</v>
      </c>
      <c r="J176" s="112">
        <v>0</v>
      </c>
      <c r="K176" s="112"/>
      <c r="L176" s="311">
        <v>0</v>
      </c>
    </row>
    <row r="177" spans="1:12" ht="25.5">
      <c r="A177" s="110"/>
      <c r="B177" s="110"/>
      <c r="C177" s="110" t="s">
        <v>328</v>
      </c>
      <c r="D177" s="42" t="s">
        <v>431</v>
      </c>
      <c r="E177" s="112">
        <v>500078</v>
      </c>
      <c r="F177" s="112">
        <v>500078</v>
      </c>
      <c r="G177" s="311">
        <v>500078</v>
      </c>
      <c r="H177" s="298">
        <v>0</v>
      </c>
      <c r="I177" s="112">
        <v>0</v>
      </c>
      <c r="J177" s="112">
        <v>0</v>
      </c>
      <c r="K177" s="112">
        <v>0</v>
      </c>
      <c r="L177" s="311">
        <v>0</v>
      </c>
    </row>
    <row r="178" spans="1:12" ht="12.75">
      <c r="A178" s="110"/>
      <c r="B178" s="110"/>
      <c r="C178" s="110" t="s">
        <v>335</v>
      </c>
      <c r="D178" s="42" t="s">
        <v>428</v>
      </c>
      <c r="E178" s="112">
        <v>35839</v>
      </c>
      <c r="F178" s="112">
        <v>35839</v>
      </c>
      <c r="G178" s="311">
        <v>35839</v>
      </c>
      <c r="H178" s="298">
        <v>0</v>
      </c>
      <c r="I178" s="112">
        <v>0</v>
      </c>
      <c r="J178" s="112">
        <v>0</v>
      </c>
      <c r="K178" s="112">
        <v>0</v>
      </c>
      <c r="L178" s="311">
        <v>0</v>
      </c>
    </row>
    <row r="179" spans="1:12" ht="12.75">
      <c r="A179" s="110"/>
      <c r="B179" s="110"/>
      <c r="C179" s="110" t="s">
        <v>329</v>
      </c>
      <c r="D179" s="42" t="s">
        <v>425</v>
      </c>
      <c r="E179" s="112">
        <v>97744</v>
      </c>
      <c r="F179" s="112">
        <v>97744</v>
      </c>
      <c r="G179" s="311">
        <v>0</v>
      </c>
      <c r="H179" s="298">
        <v>97744</v>
      </c>
      <c r="I179" s="112"/>
      <c r="J179" s="112">
        <v>0</v>
      </c>
      <c r="K179" s="112">
        <v>0</v>
      </c>
      <c r="L179" s="311">
        <v>0</v>
      </c>
    </row>
    <row r="180" spans="1:12" ht="12.75">
      <c r="A180" s="110"/>
      <c r="B180" s="110"/>
      <c r="C180" s="110" t="s">
        <v>330</v>
      </c>
      <c r="D180" s="42" t="s">
        <v>423</v>
      </c>
      <c r="E180" s="112">
        <v>12484</v>
      </c>
      <c r="F180" s="112">
        <v>12484</v>
      </c>
      <c r="G180" s="311">
        <v>0</v>
      </c>
      <c r="H180" s="298">
        <v>12484</v>
      </c>
      <c r="I180" s="112">
        <v>0</v>
      </c>
      <c r="J180" s="112">
        <v>0</v>
      </c>
      <c r="K180" s="112">
        <v>0</v>
      </c>
      <c r="L180" s="311">
        <v>0</v>
      </c>
    </row>
    <row r="181" spans="1:12" ht="12.75">
      <c r="A181" s="110"/>
      <c r="B181" s="110"/>
      <c r="C181" s="110" t="s">
        <v>278</v>
      </c>
      <c r="D181" s="42" t="s">
        <v>282</v>
      </c>
      <c r="E181" s="112">
        <v>500</v>
      </c>
      <c r="F181" s="112">
        <v>500</v>
      </c>
      <c r="G181" s="311">
        <v>500</v>
      </c>
      <c r="H181" s="298">
        <v>0</v>
      </c>
      <c r="I181" s="112">
        <v>0</v>
      </c>
      <c r="J181" s="112"/>
      <c r="K181" s="112">
        <v>0</v>
      </c>
      <c r="L181" s="311">
        <v>0</v>
      </c>
    </row>
    <row r="182" spans="1:12" ht="12.75">
      <c r="A182" s="110"/>
      <c r="B182" s="110"/>
      <c r="C182" s="110" t="s">
        <v>319</v>
      </c>
      <c r="D182" s="41" t="s">
        <v>422</v>
      </c>
      <c r="E182" s="112">
        <v>7000</v>
      </c>
      <c r="F182" s="112">
        <v>7000</v>
      </c>
      <c r="G182" s="311">
        <v>0</v>
      </c>
      <c r="H182" s="298">
        <v>0</v>
      </c>
      <c r="I182" s="112">
        <v>0</v>
      </c>
      <c r="J182" s="112">
        <v>0</v>
      </c>
      <c r="K182" s="112">
        <v>0</v>
      </c>
      <c r="L182" s="311">
        <v>0</v>
      </c>
    </row>
    <row r="183" spans="1:12" ht="25.5">
      <c r="A183" s="110"/>
      <c r="B183" s="110"/>
      <c r="C183" s="110" t="s">
        <v>372</v>
      </c>
      <c r="D183" s="42" t="s">
        <v>438</v>
      </c>
      <c r="E183" s="112">
        <v>1000</v>
      </c>
      <c r="F183" s="112">
        <v>1000</v>
      </c>
      <c r="G183" s="311">
        <v>0</v>
      </c>
      <c r="H183" s="298">
        <v>0</v>
      </c>
      <c r="I183" s="112">
        <v>0</v>
      </c>
      <c r="J183" s="112">
        <v>0</v>
      </c>
      <c r="K183" s="112">
        <v>0</v>
      </c>
      <c r="L183" s="311">
        <v>0</v>
      </c>
    </row>
    <row r="184" spans="1:12" ht="12.75">
      <c r="A184" s="110"/>
      <c r="B184" s="110"/>
      <c r="C184" s="110" t="s">
        <v>325</v>
      </c>
      <c r="D184" s="42" t="s">
        <v>427</v>
      </c>
      <c r="E184" s="112">
        <v>50000</v>
      </c>
      <c r="F184" s="112">
        <v>50000</v>
      </c>
      <c r="G184" s="311">
        <v>0</v>
      </c>
      <c r="H184" s="298"/>
      <c r="I184" s="112">
        <v>0</v>
      </c>
      <c r="J184" s="112">
        <v>0</v>
      </c>
      <c r="K184" s="112">
        <v>0</v>
      </c>
      <c r="L184" s="311">
        <v>0</v>
      </c>
    </row>
    <row r="185" spans="1:12" ht="12.75">
      <c r="A185" s="110"/>
      <c r="B185" s="110"/>
      <c r="C185" s="109" t="s">
        <v>320</v>
      </c>
      <c r="D185" s="42" t="s">
        <v>424</v>
      </c>
      <c r="E185" s="112">
        <v>0</v>
      </c>
      <c r="F185" s="112">
        <v>0</v>
      </c>
      <c r="G185" s="311">
        <v>0</v>
      </c>
      <c r="H185" s="298">
        <v>0</v>
      </c>
      <c r="I185" s="112">
        <v>0</v>
      </c>
      <c r="J185" s="112">
        <v>0</v>
      </c>
      <c r="K185" s="112">
        <v>0</v>
      </c>
      <c r="L185" s="311">
        <v>0</v>
      </c>
    </row>
    <row r="186" spans="1:12" ht="12.75">
      <c r="A186" s="110"/>
      <c r="B186" s="110"/>
      <c r="C186" s="110" t="s">
        <v>339</v>
      </c>
      <c r="D186" s="42" t="s">
        <v>439</v>
      </c>
      <c r="E186" s="112">
        <v>700</v>
      </c>
      <c r="F186" s="112">
        <v>700</v>
      </c>
      <c r="G186" s="311">
        <v>0</v>
      </c>
      <c r="H186" s="298">
        <v>0</v>
      </c>
      <c r="I186" s="112">
        <v>0</v>
      </c>
      <c r="J186" s="112">
        <v>0</v>
      </c>
      <c r="K186" s="112">
        <v>0</v>
      </c>
      <c r="L186" s="311">
        <v>0</v>
      </c>
    </row>
    <row r="187" spans="1:12" ht="12.75">
      <c r="A187" s="109"/>
      <c r="B187" s="109"/>
      <c r="C187" s="110" t="s">
        <v>279</v>
      </c>
      <c r="D187" s="42" t="s">
        <v>283</v>
      </c>
      <c r="E187" s="111">
        <v>10000</v>
      </c>
      <c r="F187" s="111">
        <v>10000</v>
      </c>
      <c r="G187" s="315">
        <v>0</v>
      </c>
      <c r="H187" s="319">
        <v>0</v>
      </c>
      <c r="I187" s="111">
        <v>0</v>
      </c>
      <c r="J187" s="111">
        <v>0</v>
      </c>
      <c r="K187" s="111">
        <v>0</v>
      </c>
      <c r="L187" s="315">
        <v>0</v>
      </c>
    </row>
    <row r="188" spans="1:12" ht="12.75">
      <c r="A188" s="119"/>
      <c r="B188" s="119"/>
      <c r="C188" s="110" t="s">
        <v>340</v>
      </c>
      <c r="D188" s="42" t="s">
        <v>442</v>
      </c>
      <c r="E188" s="120">
        <v>500</v>
      </c>
      <c r="F188" s="120">
        <v>500</v>
      </c>
      <c r="G188" s="316">
        <v>0</v>
      </c>
      <c r="H188" s="297">
        <v>0</v>
      </c>
      <c r="I188" s="120">
        <v>0</v>
      </c>
      <c r="J188" s="120">
        <v>0</v>
      </c>
      <c r="K188" s="120">
        <v>0</v>
      </c>
      <c r="L188" s="316">
        <v>0</v>
      </c>
    </row>
    <row r="189" spans="1:12" ht="38.25">
      <c r="A189" s="110"/>
      <c r="B189" s="110"/>
      <c r="C189" s="110" t="s">
        <v>342</v>
      </c>
      <c r="D189" s="41" t="s">
        <v>447</v>
      </c>
      <c r="E189" s="112">
        <v>2500</v>
      </c>
      <c r="F189" s="112">
        <v>2500</v>
      </c>
      <c r="G189" s="311">
        <v>0</v>
      </c>
      <c r="H189" s="298">
        <v>0</v>
      </c>
      <c r="I189" s="112">
        <v>0</v>
      </c>
      <c r="J189" s="112">
        <v>0</v>
      </c>
      <c r="K189" s="112">
        <v>0</v>
      </c>
      <c r="L189" s="311">
        <v>0</v>
      </c>
    </row>
    <row r="190" spans="1:12" ht="12.75">
      <c r="A190" s="110"/>
      <c r="B190" s="110"/>
      <c r="C190" s="110" t="s">
        <v>333</v>
      </c>
      <c r="D190" s="42" t="s">
        <v>430</v>
      </c>
      <c r="E190" s="112">
        <v>1500</v>
      </c>
      <c r="F190" s="112">
        <v>1500</v>
      </c>
      <c r="G190" s="311">
        <v>0</v>
      </c>
      <c r="H190" s="298">
        <v>0</v>
      </c>
      <c r="I190" s="112">
        <v>0</v>
      </c>
      <c r="J190" s="112">
        <v>0</v>
      </c>
      <c r="K190" s="112">
        <v>0</v>
      </c>
      <c r="L190" s="311">
        <v>0</v>
      </c>
    </row>
    <row r="191" spans="1:12" ht="12.75">
      <c r="A191" s="110"/>
      <c r="B191" s="110"/>
      <c r="C191" s="110" t="s">
        <v>280</v>
      </c>
      <c r="D191" s="42" t="s">
        <v>284</v>
      </c>
      <c r="E191" s="112">
        <v>1000</v>
      </c>
      <c r="F191" s="112">
        <v>1000</v>
      </c>
      <c r="G191" s="311">
        <v>0</v>
      </c>
      <c r="H191" s="298">
        <v>0</v>
      </c>
      <c r="I191" s="112">
        <v>0</v>
      </c>
      <c r="J191" s="112">
        <v>0</v>
      </c>
      <c r="K191" s="112">
        <v>0</v>
      </c>
      <c r="L191" s="311">
        <v>0</v>
      </c>
    </row>
    <row r="192" spans="1:12" ht="25.5">
      <c r="A192" s="110"/>
      <c r="B192" s="110"/>
      <c r="C192" s="110" t="s">
        <v>334</v>
      </c>
      <c r="D192" s="42" t="s">
        <v>432</v>
      </c>
      <c r="E192" s="112">
        <v>600</v>
      </c>
      <c r="F192" s="112">
        <v>600</v>
      </c>
      <c r="G192" s="311">
        <v>0</v>
      </c>
      <c r="H192" s="298">
        <v>0</v>
      </c>
      <c r="I192" s="112">
        <v>0</v>
      </c>
      <c r="J192" s="112">
        <v>0</v>
      </c>
      <c r="K192" s="112">
        <v>0</v>
      </c>
      <c r="L192" s="311">
        <v>0</v>
      </c>
    </row>
    <row r="193" spans="1:12" ht="38.25">
      <c r="A193" s="110"/>
      <c r="B193" s="110"/>
      <c r="C193" s="110" t="s">
        <v>338</v>
      </c>
      <c r="D193" s="42" t="s">
        <v>435</v>
      </c>
      <c r="E193" s="112">
        <v>800</v>
      </c>
      <c r="F193" s="112">
        <v>800</v>
      </c>
      <c r="G193" s="311">
        <v>0</v>
      </c>
      <c r="H193" s="298">
        <v>0</v>
      </c>
      <c r="I193" s="112">
        <v>0</v>
      </c>
      <c r="J193" s="112">
        <v>0</v>
      </c>
      <c r="K193" s="112">
        <v>0</v>
      </c>
      <c r="L193" s="311">
        <v>0</v>
      </c>
    </row>
    <row r="194" spans="1:12" ht="25.5">
      <c r="A194" s="110"/>
      <c r="B194" s="110"/>
      <c r="C194" s="109" t="s">
        <v>345</v>
      </c>
      <c r="D194" s="42" t="s">
        <v>444</v>
      </c>
      <c r="E194" s="112">
        <v>500</v>
      </c>
      <c r="F194" s="112">
        <v>500</v>
      </c>
      <c r="G194" s="311">
        <v>0</v>
      </c>
      <c r="H194" s="298">
        <v>0</v>
      </c>
      <c r="I194" s="112">
        <v>0</v>
      </c>
      <c r="J194" s="112">
        <v>0</v>
      </c>
      <c r="K194" s="112">
        <v>0</v>
      </c>
      <c r="L194" s="311">
        <v>0</v>
      </c>
    </row>
    <row r="195" spans="1:12" ht="12.75">
      <c r="A195" s="284"/>
      <c r="B195" s="285" t="s">
        <v>378</v>
      </c>
      <c r="C195" s="285"/>
      <c r="D195" s="286" t="s">
        <v>379</v>
      </c>
      <c r="E195" s="287">
        <f>SUM(E196:E197)</f>
        <v>520000</v>
      </c>
      <c r="F195" s="287">
        <f>SUM(F196:F197)</f>
        <v>390000</v>
      </c>
      <c r="G195" s="287">
        <v>0</v>
      </c>
      <c r="H195" s="287">
        <v>0</v>
      </c>
      <c r="I195" s="287">
        <v>0</v>
      </c>
      <c r="J195" s="287">
        <v>0</v>
      </c>
      <c r="K195" s="287"/>
      <c r="L195" s="287">
        <v>130000</v>
      </c>
    </row>
    <row r="196" spans="1:12" ht="12.75">
      <c r="A196" s="110"/>
      <c r="B196" s="110"/>
      <c r="C196" s="110" t="s">
        <v>279</v>
      </c>
      <c r="D196" s="42" t="s">
        <v>283</v>
      </c>
      <c r="E196" s="112">
        <v>390000</v>
      </c>
      <c r="F196" s="352">
        <v>390000</v>
      </c>
      <c r="G196" s="311">
        <v>0</v>
      </c>
      <c r="H196" s="298">
        <v>0</v>
      </c>
      <c r="I196" s="112">
        <v>0</v>
      </c>
      <c r="J196" s="112">
        <v>0</v>
      </c>
      <c r="K196" s="112">
        <v>0</v>
      </c>
      <c r="L196" s="311">
        <v>0</v>
      </c>
    </row>
    <row r="197" spans="1:12" ht="25.5">
      <c r="A197" s="110"/>
      <c r="B197" s="110"/>
      <c r="C197" s="164" t="s">
        <v>346</v>
      </c>
      <c r="D197" s="42" t="s">
        <v>434</v>
      </c>
      <c r="E197" s="112">
        <v>130000</v>
      </c>
      <c r="F197" s="352">
        <v>0</v>
      </c>
      <c r="G197" s="311">
        <v>0</v>
      </c>
      <c r="H197" s="298">
        <v>0</v>
      </c>
      <c r="I197" s="112">
        <v>0</v>
      </c>
      <c r="J197" s="112">
        <v>0</v>
      </c>
      <c r="K197" s="112">
        <v>0</v>
      </c>
      <c r="L197" s="311">
        <v>130000</v>
      </c>
    </row>
    <row r="198" spans="1:12" ht="25.5">
      <c r="A198" s="284"/>
      <c r="B198" s="285" t="s">
        <v>380</v>
      </c>
      <c r="C198" s="285"/>
      <c r="D198" s="286" t="s">
        <v>381</v>
      </c>
      <c r="E198" s="287">
        <f>SUM(E199:E201)</f>
        <v>16324</v>
      </c>
      <c r="F198" s="287">
        <f>SUM(F199:F201)</f>
        <v>16324</v>
      </c>
      <c r="G198" s="287">
        <v>0</v>
      </c>
      <c r="H198" s="287">
        <v>0</v>
      </c>
      <c r="I198" s="287">
        <v>0</v>
      </c>
      <c r="J198" s="287">
        <v>0</v>
      </c>
      <c r="K198" s="287">
        <v>0</v>
      </c>
      <c r="L198" s="287">
        <v>0</v>
      </c>
    </row>
    <row r="199" spans="1:12" ht="12.75">
      <c r="A199" s="119"/>
      <c r="B199" s="119"/>
      <c r="C199" s="119" t="s">
        <v>319</v>
      </c>
      <c r="D199" s="41" t="s">
        <v>422</v>
      </c>
      <c r="E199" s="120">
        <v>4000</v>
      </c>
      <c r="F199" s="355">
        <v>4000</v>
      </c>
      <c r="G199" s="316">
        <v>0</v>
      </c>
      <c r="H199" s="297"/>
      <c r="I199" s="120"/>
      <c r="J199" s="120"/>
      <c r="K199" s="120"/>
      <c r="L199" s="316"/>
    </row>
    <row r="200" spans="1:12" ht="12.75">
      <c r="A200" s="109"/>
      <c r="B200" s="109"/>
      <c r="C200" s="109" t="s">
        <v>279</v>
      </c>
      <c r="D200" s="42" t="s">
        <v>283</v>
      </c>
      <c r="E200" s="111">
        <v>10000</v>
      </c>
      <c r="F200" s="354">
        <v>10000</v>
      </c>
      <c r="G200" s="315">
        <v>0</v>
      </c>
      <c r="H200" s="319">
        <v>0</v>
      </c>
      <c r="I200" s="111">
        <v>0</v>
      </c>
      <c r="J200" s="111">
        <v>0</v>
      </c>
      <c r="K200" s="111">
        <v>0</v>
      </c>
      <c r="L200" s="315">
        <v>0</v>
      </c>
    </row>
    <row r="201" spans="1:12" ht="12.75">
      <c r="A201" s="110"/>
      <c r="B201" s="110"/>
      <c r="C201" s="110" t="s">
        <v>333</v>
      </c>
      <c r="D201" s="42" t="s">
        <v>430</v>
      </c>
      <c r="E201" s="112">
        <v>2324</v>
      </c>
      <c r="F201" s="352">
        <v>2324</v>
      </c>
      <c r="G201" s="311">
        <v>0</v>
      </c>
      <c r="H201" s="298">
        <v>0</v>
      </c>
      <c r="I201" s="112">
        <v>0</v>
      </c>
      <c r="J201" s="112">
        <v>0</v>
      </c>
      <c r="K201" s="112">
        <v>0</v>
      </c>
      <c r="L201" s="311">
        <v>0</v>
      </c>
    </row>
    <row r="202" spans="1:12" ht="12.75">
      <c r="A202" s="284"/>
      <c r="B202" s="285" t="s">
        <v>458</v>
      </c>
      <c r="C202" s="285"/>
      <c r="D202" s="286" t="s">
        <v>459</v>
      </c>
      <c r="E202" s="287">
        <v>150000</v>
      </c>
      <c r="F202" s="287">
        <v>150000</v>
      </c>
      <c r="G202" s="287"/>
      <c r="H202" s="287"/>
      <c r="I202" s="287"/>
      <c r="J202" s="287"/>
      <c r="K202" s="287"/>
      <c r="L202" s="287">
        <v>0</v>
      </c>
    </row>
    <row r="203" spans="1:12" ht="12.75">
      <c r="A203" s="110"/>
      <c r="B203" s="110"/>
      <c r="C203" s="119" t="s">
        <v>319</v>
      </c>
      <c r="D203" s="41" t="s">
        <v>422</v>
      </c>
      <c r="E203" s="112">
        <v>150000</v>
      </c>
      <c r="F203" s="352">
        <v>150000</v>
      </c>
      <c r="G203" s="311"/>
      <c r="H203" s="298"/>
      <c r="I203" s="112"/>
      <c r="J203" s="112"/>
      <c r="K203" s="112"/>
      <c r="L203" s="311"/>
    </row>
    <row r="204" spans="1:12" ht="12.75">
      <c r="A204" s="110"/>
      <c r="B204" s="110"/>
      <c r="C204" s="110" t="s">
        <v>279</v>
      </c>
      <c r="D204" s="42" t="s">
        <v>283</v>
      </c>
      <c r="E204" s="112">
        <v>0</v>
      </c>
      <c r="F204" s="352">
        <v>0</v>
      </c>
      <c r="G204" s="311"/>
      <c r="H204" s="298"/>
      <c r="I204" s="112"/>
      <c r="J204" s="112"/>
      <c r="K204" s="112"/>
      <c r="L204" s="311"/>
    </row>
    <row r="205" spans="1:12" ht="12.75">
      <c r="A205" s="284"/>
      <c r="B205" s="285" t="s">
        <v>243</v>
      </c>
      <c r="C205" s="285"/>
      <c r="D205" s="286" t="s">
        <v>281</v>
      </c>
      <c r="E205" s="287">
        <f>SUM(E206:E209)</f>
        <v>695609</v>
      </c>
      <c r="F205" s="287">
        <f>SUM(F206:F209)</f>
        <v>52054</v>
      </c>
      <c r="G205" s="287">
        <v>2000</v>
      </c>
      <c r="H205" s="287">
        <v>0</v>
      </c>
      <c r="I205" s="287">
        <v>0</v>
      </c>
      <c r="J205" s="287">
        <v>0</v>
      </c>
      <c r="K205" s="287">
        <v>0</v>
      </c>
      <c r="L205" s="287">
        <f>SUM(L206:L209)</f>
        <v>643555</v>
      </c>
    </row>
    <row r="206" spans="1:12" ht="12.75">
      <c r="A206" s="110"/>
      <c r="B206" s="113"/>
      <c r="C206" s="110" t="s">
        <v>278</v>
      </c>
      <c r="D206" s="42" t="s">
        <v>282</v>
      </c>
      <c r="E206" s="112">
        <v>2000</v>
      </c>
      <c r="F206" s="352">
        <v>2000</v>
      </c>
      <c r="G206" s="311">
        <v>2000</v>
      </c>
      <c r="H206" s="298">
        <v>0</v>
      </c>
      <c r="I206" s="114">
        <v>0</v>
      </c>
      <c r="J206" s="112">
        <v>0</v>
      </c>
      <c r="K206" s="112">
        <v>0</v>
      </c>
      <c r="L206" s="311">
        <v>0</v>
      </c>
    </row>
    <row r="207" spans="1:12" ht="12.75">
      <c r="A207" s="110"/>
      <c r="B207" s="110"/>
      <c r="C207" s="110" t="s">
        <v>279</v>
      </c>
      <c r="D207" s="42" t="s">
        <v>283</v>
      </c>
      <c r="E207" s="349">
        <v>29000</v>
      </c>
      <c r="F207" s="356">
        <v>29000</v>
      </c>
      <c r="G207" s="311">
        <v>0</v>
      </c>
      <c r="H207" s="298">
        <v>0</v>
      </c>
      <c r="I207" s="112">
        <v>0</v>
      </c>
      <c r="J207" s="112">
        <v>0</v>
      </c>
      <c r="K207" s="112">
        <v>0</v>
      </c>
      <c r="L207" s="311">
        <v>0</v>
      </c>
    </row>
    <row r="208" spans="1:12" ht="25.5">
      <c r="A208" s="193"/>
      <c r="B208" s="193"/>
      <c r="C208" s="193" t="s">
        <v>344</v>
      </c>
      <c r="D208" s="42" t="s">
        <v>446</v>
      </c>
      <c r="E208" s="350">
        <v>21054</v>
      </c>
      <c r="F208" s="357">
        <v>21054</v>
      </c>
      <c r="G208" s="312"/>
      <c r="H208" s="318"/>
      <c r="I208" s="261"/>
      <c r="J208" s="261"/>
      <c r="K208" s="261"/>
      <c r="L208" s="312"/>
    </row>
    <row r="209" spans="1:12" ht="26.25" thickBot="1">
      <c r="A209" s="193"/>
      <c r="B209" s="193"/>
      <c r="C209" s="266" t="s">
        <v>321</v>
      </c>
      <c r="D209" s="260" t="s">
        <v>426</v>
      </c>
      <c r="E209" s="268">
        <v>643555</v>
      </c>
      <c r="F209" s="358">
        <v>0</v>
      </c>
      <c r="G209" s="312">
        <v>0</v>
      </c>
      <c r="H209" s="318">
        <v>0</v>
      </c>
      <c r="I209" s="261">
        <v>0</v>
      </c>
      <c r="J209" s="261">
        <v>0</v>
      </c>
      <c r="K209" s="261">
        <v>0</v>
      </c>
      <c r="L209" s="312">
        <v>643555</v>
      </c>
    </row>
    <row r="210" spans="1:12" ht="13.5" thickBot="1">
      <c r="A210" s="278" t="s">
        <v>244</v>
      </c>
      <c r="B210" s="279"/>
      <c r="C210" s="279"/>
      <c r="D210" s="275" t="s">
        <v>310</v>
      </c>
      <c r="E210" s="280">
        <v>89000</v>
      </c>
      <c r="F210" s="280">
        <v>89000</v>
      </c>
      <c r="G210" s="280">
        <f>SUM(G213)</f>
        <v>5000</v>
      </c>
      <c r="H210" s="281">
        <v>0</v>
      </c>
      <c r="I210" s="281">
        <v>0</v>
      </c>
      <c r="J210" s="281">
        <v>0</v>
      </c>
      <c r="K210" s="281">
        <v>0</v>
      </c>
      <c r="L210" s="281">
        <v>0</v>
      </c>
    </row>
    <row r="211" spans="1:12" ht="12.75">
      <c r="A211" s="288"/>
      <c r="B211" s="289" t="s">
        <v>382</v>
      </c>
      <c r="C211" s="289"/>
      <c r="D211" s="290" t="s">
        <v>383</v>
      </c>
      <c r="E211" s="291">
        <v>3000</v>
      </c>
      <c r="F211" s="291">
        <v>3000</v>
      </c>
      <c r="G211" s="314">
        <v>0</v>
      </c>
      <c r="H211" s="291">
        <v>0</v>
      </c>
      <c r="I211" s="291">
        <v>0</v>
      </c>
      <c r="J211" s="291">
        <v>0</v>
      </c>
      <c r="K211" s="291">
        <v>0</v>
      </c>
      <c r="L211" s="291">
        <v>0</v>
      </c>
    </row>
    <row r="212" spans="1:12" ht="12.75">
      <c r="A212" s="110"/>
      <c r="B212" s="110"/>
      <c r="C212" s="110" t="s">
        <v>279</v>
      </c>
      <c r="D212" s="42" t="s">
        <v>283</v>
      </c>
      <c r="E212" s="112">
        <v>3000</v>
      </c>
      <c r="F212" s="352">
        <v>3000</v>
      </c>
      <c r="G212" s="311">
        <v>0</v>
      </c>
      <c r="H212" s="298">
        <v>0</v>
      </c>
      <c r="I212" s="112">
        <v>0</v>
      </c>
      <c r="J212" s="112">
        <v>0</v>
      </c>
      <c r="K212" s="112">
        <v>0</v>
      </c>
      <c r="L212" s="311">
        <v>0</v>
      </c>
    </row>
    <row r="213" spans="1:12" ht="12.75">
      <c r="A213" s="284"/>
      <c r="B213" s="285" t="s">
        <v>245</v>
      </c>
      <c r="C213" s="284"/>
      <c r="D213" s="249" t="s">
        <v>311</v>
      </c>
      <c r="E213" s="287">
        <v>86000</v>
      </c>
      <c r="F213" s="287">
        <v>86000</v>
      </c>
      <c r="G213" s="310">
        <f>SUM(G214:G217)</f>
        <v>5000</v>
      </c>
      <c r="H213" s="287">
        <v>0</v>
      </c>
      <c r="I213" s="287">
        <v>0</v>
      </c>
      <c r="J213" s="287">
        <v>0</v>
      </c>
      <c r="K213" s="287">
        <v>0</v>
      </c>
      <c r="L213" s="287">
        <v>0</v>
      </c>
    </row>
    <row r="214" spans="1:12" ht="12.75">
      <c r="A214" s="109"/>
      <c r="B214" s="109"/>
      <c r="C214" s="109" t="s">
        <v>278</v>
      </c>
      <c r="D214" s="42" t="s">
        <v>282</v>
      </c>
      <c r="E214" s="111">
        <v>5000</v>
      </c>
      <c r="F214" s="354">
        <v>5000</v>
      </c>
      <c r="G214" s="315">
        <v>5000</v>
      </c>
      <c r="H214" s="319">
        <v>0</v>
      </c>
      <c r="I214" s="111">
        <v>0</v>
      </c>
      <c r="J214" s="111">
        <v>0</v>
      </c>
      <c r="K214" s="111">
        <v>0</v>
      </c>
      <c r="L214" s="315">
        <v>0</v>
      </c>
    </row>
    <row r="215" spans="1:12" ht="12.75">
      <c r="A215" s="110"/>
      <c r="B215" s="110"/>
      <c r="C215" s="110" t="s">
        <v>319</v>
      </c>
      <c r="D215" s="41" t="s">
        <v>422</v>
      </c>
      <c r="E215" s="112">
        <v>27000</v>
      </c>
      <c r="F215" s="352">
        <v>27000</v>
      </c>
      <c r="G215" s="311">
        <v>0</v>
      </c>
      <c r="H215" s="298">
        <v>0</v>
      </c>
      <c r="I215" s="112">
        <v>0</v>
      </c>
      <c r="J215" s="112">
        <v>0</v>
      </c>
      <c r="K215" s="112"/>
      <c r="L215" s="311">
        <v>0</v>
      </c>
    </row>
    <row r="216" spans="1:12" ht="12.75">
      <c r="A216" s="110"/>
      <c r="B216" s="110"/>
      <c r="C216" s="110" t="s">
        <v>279</v>
      </c>
      <c r="D216" s="42" t="s">
        <v>283</v>
      </c>
      <c r="E216" s="112">
        <v>50000</v>
      </c>
      <c r="F216" s="352">
        <v>50000</v>
      </c>
      <c r="G216" s="311">
        <v>0</v>
      </c>
      <c r="H216" s="298">
        <v>0</v>
      </c>
      <c r="I216" s="112">
        <v>0</v>
      </c>
      <c r="J216" s="112">
        <v>0</v>
      </c>
      <c r="K216" s="112">
        <v>0</v>
      </c>
      <c r="L216" s="311">
        <v>0</v>
      </c>
    </row>
    <row r="217" spans="1:12" ht="38.25">
      <c r="A217" s="110"/>
      <c r="B217" s="110"/>
      <c r="C217" s="110" t="s">
        <v>338</v>
      </c>
      <c r="D217" s="42" t="s">
        <v>435</v>
      </c>
      <c r="E217" s="112">
        <v>2000</v>
      </c>
      <c r="F217" s="352">
        <v>2000</v>
      </c>
      <c r="G217" s="311">
        <v>0</v>
      </c>
      <c r="H217" s="298">
        <v>0</v>
      </c>
      <c r="I217" s="112">
        <v>0</v>
      </c>
      <c r="J217" s="112">
        <v>0</v>
      </c>
      <c r="K217" s="112">
        <v>0</v>
      </c>
      <c r="L217" s="311">
        <v>0</v>
      </c>
    </row>
    <row r="218" spans="1:12" ht="26.25" thickBot="1">
      <c r="A218" s="193"/>
      <c r="B218" s="193"/>
      <c r="C218" s="193" t="s">
        <v>345</v>
      </c>
      <c r="D218" s="260" t="s">
        <v>444</v>
      </c>
      <c r="E218" s="261">
        <v>2000</v>
      </c>
      <c r="F218" s="353">
        <v>2000</v>
      </c>
      <c r="G218" s="312">
        <v>0</v>
      </c>
      <c r="H218" s="318">
        <v>0</v>
      </c>
      <c r="I218" s="261">
        <v>0</v>
      </c>
      <c r="J218" s="261">
        <v>0</v>
      </c>
      <c r="K218" s="261">
        <v>0</v>
      </c>
      <c r="L218" s="312">
        <v>0</v>
      </c>
    </row>
    <row r="219" spans="1:12" ht="13.5" thickBot="1">
      <c r="A219" s="278" t="s">
        <v>247</v>
      </c>
      <c r="B219" s="279"/>
      <c r="C219" s="279"/>
      <c r="D219" s="275" t="s">
        <v>312</v>
      </c>
      <c r="E219" s="280">
        <f>E220+E222+E228+E230+E232+E234+E250</f>
        <v>2089100</v>
      </c>
      <c r="F219" s="280">
        <f>F220+F222+F228+F230+F232+F234+F250</f>
        <v>2089100</v>
      </c>
      <c r="G219" s="280">
        <f>G222+G234</f>
        <v>142480</v>
      </c>
      <c r="H219" s="280">
        <f>H222+H234</f>
        <v>27600</v>
      </c>
      <c r="I219" s="280">
        <v>0</v>
      </c>
      <c r="J219" s="280">
        <v>0</v>
      </c>
      <c r="K219" s="280">
        <v>0</v>
      </c>
      <c r="L219" s="313">
        <v>0</v>
      </c>
    </row>
    <row r="220" spans="1:12" ht="12.75">
      <c r="A220" s="288"/>
      <c r="B220" s="289" t="s">
        <v>384</v>
      </c>
      <c r="C220" s="289"/>
      <c r="D220" s="290" t="s">
        <v>385</v>
      </c>
      <c r="E220" s="291">
        <v>36000</v>
      </c>
      <c r="F220" s="291">
        <v>36000</v>
      </c>
      <c r="G220" s="291">
        <v>0</v>
      </c>
      <c r="H220" s="291">
        <v>0</v>
      </c>
      <c r="I220" s="291">
        <v>0</v>
      </c>
      <c r="J220" s="291">
        <v>0</v>
      </c>
      <c r="K220" s="291">
        <v>0</v>
      </c>
      <c r="L220" s="314">
        <v>0</v>
      </c>
    </row>
    <row r="221" spans="1:12" ht="12.75">
      <c r="A221" s="110"/>
      <c r="B221" s="110"/>
      <c r="C221" s="110" t="s">
        <v>386</v>
      </c>
      <c r="D221" s="42" t="s">
        <v>493</v>
      </c>
      <c r="E221" s="112">
        <v>36000</v>
      </c>
      <c r="F221" s="352">
        <v>36000</v>
      </c>
      <c r="G221" s="311">
        <v>0</v>
      </c>
      <c r="H221" s="298">
        <v>0</v>
      </c>
      <c r="I221" s="112">
        <v>0</v>
      </c>
      <c r="J221" s="112">
        <v>0</v>
      </c>
      <c r="K221" s="112">
        <v>0</v>
      </c>
      <c r="L221" s="311">
        <v>0</v>
      </c>
    </row>
    <row r="222" spans="1:12" ht="51">
      <c r="A222" s="284"/>
      <c r="B222" s="285" t="s">
        <v>248</v>
      </c>
      <c r="C222" s="284"/>
      <c r="D222" s="252" t="s">
        <v>313</v>
      </c>
      <c r="E222" s="287">
        <f>SUM(E223:E227)</f>
        <v>1416000</v>
      </c>
      <c r="F222" s="287">
        <f>SUM(F223:F227)</f>
        <v>1416000</v>
      </c>
      <c r="G222" s="287">
        <f>SUM(G223:G227)</f>
        <v>29280</v>
      </c>
      <c r="H222" s="287">
        <f>SUM(H224:H227)</f>
        <v>6200</v>
      </c>
      <c r="I222" s="287">
        <v>0</v>
      </c>
      <c r="J222" s="287">
        <v>0</v>
      </c>
      <c r="K222" s="287">
        <v>0</v>
      </c>
      <c r="L222" s="310">
        <v>0</v>
      </c>
    </row>
    <row r="223" spans="1:12" ht="12.75">
      <c r="A223" s="110"/>
      <c r="B223" s="110"/>
      <c r="C223" s="110" t="s">
        <v>387</v>
      </c>
      <c r="D223" s="42" t="s">
        <v>440</v>
      </c>
      <c r="E223" s="112">
        <v>1373520</v>
      </c>
      <c r="F223" s="352">
        <v>1373520</v>
      </c>
      <c r="G223" s="311">
        <v>0</v>
      </c>
      <c r="H223" s="298">
        <v>0</v>
      </c>
      <c r="I223" s="112">
        <v>0</v>
      </c>
      <c r="J223" s="112">
        <v>0</v>
      </c>
      <c r="K223" s="112">
        <v>0</v>
      </c>
      <c r="L223" s="311">
        <v>0</v>
      </c>
    </row>
    <row r="224" spans="1:12" ht="25.5">
      <c r="A224" s="109"/>
      <c r="B224" s="109"/>
      <c r="C224" s="109" t="s">
        <v>328</v>
      </c>
      <c r="D224" s="42" t="s">
        <v>431</v>
      </c>
      <c r="E224" s="111">
        <v>29280</v>
      </c>
      <c r="F224" s="354">
        <v>29280</v>
      </c>
      <c r="G224" s="315">
        <v>29280</v>
      </c>
      <c r="H224" s="319">
        <v>0</v>
      </c>
      <c r="I224" s="111">
        <v>0</v>
      </c>
      <c r="J224" s="111">
        <v>0</v>
      </c>
      <c r="K224" s="111">
        <v>0</v>
      </c>
      <c r="L224" s="315">
        <v>0</v>
      </c>
    </row>
    <row r="225" spans="1:12" ht="12.75">
      <c r="A225" s="110"/>
      <c r="B225" s="110"/>
      <c r="C225" s="110" t="s">
        <v>329</v>
      </c>
      <c r="D225" s="42" t="s">
        <v>425</v>
      </c>
      <c r="E225" s="112">
        <v>5480</v>
      </c>
      <c r="F225" s="352">
        <v>5480</v>
      </c>
      <c r="G225" s="311">
        <v>0</v>
      </c>
      <c r="H225" s="298">
        <v>5480</v>
      </c>
      <c r="I225" s="112">
        <v>0</v>
      </c>
      <c r="J225" s="112">
        <v>0</v>
      </c>
      <c r="K225" s="112">
        <v>0</v>
      </c>
      <c r="L225" s="311">
        <v>0</v>
      </c>
    </row>
    <row r="226" spans="1:12" ht="12.75">
      <c r="A226" s="110"/>
      <c r="B226" s="110"/>
      <c r="C226" s="110" t="s">
        <v>330</v>
      </c>
      <c r="D226" s="42" t="s">
        <v>423</v>
      </c>
      <c r="E226" s="112">
        <v>720</v>
      </c>
      <c r="F226" s="352">
        <v>720</v>
      </c>
      <c r="G226" s="311">
        <v>0</v>
      </c>
      <c r="H226" s="298">
        <v>720</v>
      </c>
      <c r="I226" s="112">
        <v>0</v>
      </c>
      <c r="J226" s="112">
        <v>0</v>
      </c>
      <c r="K226" s="112">
        <v>0</v>
      </c>
      <c r="L226" s="311">
        <v>0</v>
      </c>
    </row>
    <row r="227" spans="1:12" ht="12.75">
      <c r="A227" s="110"/>
      <c r="B227" s="110"/>
      <c r="C227" s="110" t="s">
        <v>319</v>
      </c>
      <c r="D227" s="41" t="s">
        <v>422</v>
      </c>
      <c r="E227" s="112">
        <v>7000</v>
      </c>
      <c r="F227" s="352">
        <v>7000</v>
      </c>
      <c r="G227" s="311">
        <v>0</v>
      </c>
      <c r="H227" s="298">
        <v>0</v>
      </c>
      <c r="I227" s="112">
        <v>0</v>
      </c>
      <c r="J227" s="112">
        <v>0</v>
      </c>
      <c r="K227" s="112">
        <v>0</v>
      </c>
      <c r="L227" s="311">
        <v>0</v>
      </c>
    </row>
    <row r="228" spans="1:12" ht="63.75">
      <c r="A228" s="284"/>
      <c r="B228" s="285" t="s">
        <v>249</v>
      </c>
      <c r="C228" s="284"/>
      <c r="D228" s="254" t="s">
        <v>314</v>
      </c>
      <c r="E228" s="287">
        <v>8000</v>
      </c>
      <c r="F228" s="287">
        <v>8000</v>
      </c>
      <c r="G228" s="287">
        <v>0</v>
      </c>
      <c r="H228" s="287">
        <v>0</v>
      </c>
      <c r="I228" s="287">
        <v>0</v>
      </c>
      <c r="J228" s="287">
        <v>0</v>
      </c>
      <c r="K228" s="287">
        <v>0</v>
      </c>
      <c r="L228" s="310">
        <v>0</v>
      </c>
    </row>
    <row r="229" spans="1:12" ht="12.75">
      <c r="A229" s="110"/>
      <c r="B229" s="110"/>
      <c r="C229" s="110" t="s">
        <v>388</v>
      </c>
      <c r="D229" s="42" t="s">
        <v>461</v>
      </c>
      <c r="E229" s="112">
        <v>8000</v>
      </c>
      <c r="F229" s="352">
        <v>8000</v>
      </c>
      <c r="G229" s="311">
        <v>0</v>
      </c>
      <c r="H229" s="298">
        <v>0</v>
      </c>
      <c r="I229" s="112">
        <v>0</v>
      </c>
      <c r="J229" s="112">
        <v>0</v>
      </c>
      <c r="K229" s="112">
        <v>0</v>
      </c>
      <c r="L229" s="311">
        <v>0</v>
      </c>
    </row>
    <row r="230" spans="1:12" ht="38.25">
      <c r="A230" s="284"/>
      <c r="B230" s="285" t="s">
        <v>250</v>
      </c>
      <c r="C230" s="284"/>
      <c r="D230" s="252" t="s">
        <v>315</v>
      </c>
      <c r="E230" s="287">
        <v>157000</v>
      </c>
      <c r="F230" s="287">
        <v>157000</v>
      </c>
      <c r="G230" s="287">
        <v>0</v>
      </c>
      <c r="H230" s="287">
        <v>0</v>
      </c>
      <c r="I230" s="287">
        <v>0</v>
      </c>
      <c r="J230" s="287">
        <v>0</v>
      </c>
      <c r="K230" s="287">
        <v>0</v>
      </c>
      <c r="L230" s="287">
        <v>0</v>
      </c>
    </row>
    <row r="231" spans="1:12" ht="12.75">
      <c r="A231" s="110"/>
      <c r="B231" s="113"/>
      <c r="C231" s="110" t="s">
        <v>387</v>
      </c>
      <c r="D231" s="42" t="s">
        <v>440</v>
      </c>
      <c r="E231" s="112">
        <v>157000</v>
      </c>
      <c r="F231" s="352">
        <v>157000</v>
      </c>
      <c r="G231" s="311">
        <v>0</v>
      </c>
      <c r="H231" s="298">
        <v>0</v>
      </c>
      <c r="I231" s="112">
        <v>0</v>
      </c>
      <c r="J231" s="112">
        <v>0</v>
      </c>
      <c r="K231" s="112">
        <v>0</v>
      </c>
      <c r="L231" s="311">
        <v>0</v>
      </c>
    </row>
    <row r="232" spans="1:12" ht="12.75">
      <c r="A232" s="284"/>
      <c r="B232" s="285" t="s">
        <v>389</v>
      </c>
      <c r="C232" s="284"/>
      <c r="D232" s="286" t="s">
        <v>390</v>
      </c>
      <c r="E232" s="287">
        <v>240000</v>
      </c>
      <c r="F232" s="287">
        <v>240000</v>
      </c>
      <c r="G232" s="287">
        <v>0</v>
      </c>
      <c r="H232" s="287">
        <v>0</v>
      </c>
      <c r="I232" s="287">
        <v>0</v>
      </c>
      <c r="J232" s="287">
        <v>0</v>
      </c>
      <c r="K232" s="287">
        <v>0</v>
      </c>
      <c r="L232" s="298">
        <v>0</v>
      </c>
    </row>
    <row r="233" spans="1:12" ht="12.75">
      <c r="A233" s="110"/>
      <c r="B233" s="110"/>
      <c r="C233" s="110" t="s">
        <v>387</v>
      </c>
      <c r="D233" s="42" t="s">
        <v>440</v>
      </c>
      <c r="E233" s="112">
        <v>240000</v>
      </c>
      <c r="F233" s="352">
        <v>240000</v>
      </c>
      <c r="G233" s="311">
        <v>0</v>
      </c>
      <c r="H233" s="298">
        <v>0</v>
      </c>
      <c r="I233" s="112">
        <v>0</v>
      </c>
      <c r="J233" s="112">
        <v>0</v>
      </c>
      <c r="K233" s="112">
        <v>0</v>
      </c>
      <c r="L233" s="311">
        <v>0</v>
      </c>
    </row>
    <row r="234" spans="1:12" ht="12.75">
      <c r="A234" s="284"/>
      <c r="B234" s="285" t="s">
        <v>251</v>
      </c>
      <c r="C234" s="284"/>
      <c r="D234" s="286" t="s">
        <v>316</v>
      </c>
      <c r="E234" s="287">
        <f>SUM(E235:E249)</f>
        <v>174100</v>
      </c>
      <c r="F234" s="287">
        <f>SUM(F235:F249)</f>
        <v>174100</v>
      </c>
      <c r="G234" s="287">
        <f>SUM(G235:G245)</f>
        <v>113200</v>
      </c>
      <c r="H234" s="287">
        <f>SUM(H236:H246)</f>
        <v>21400</v>
      </c>
      <c r="I234" s="287">
        <v>0</v>
      </c>
      <c r="J234" s="287">
        <v>0</v>
      </c>
      <c r="K234" s="287">
        <v>0</v>
      </c>
      <c r="L234" s="287">
        <v>0</v>
      </c>
    </row>
    <row r="235" spans="1:12" ht="25.5">
      <c r="A235" s="110"/>
      <c r="B235" s="110"/>
      <c r="C235" s="110" t="s">
        <v>328</v>
      </c>
      <c r="D235" s="42" t="s">
        <v>431</v>
      </c>
      <c r="E235" s="112">
        <v>105000</v>
      </c>
      <c r="F235" s="352">
        <v>105000</v>
      </c>
      <c r="G235" s="311">
        <v>105000</v>
      </c>
      <c r="H235" s="298">
        <v>0</v>
      </c>
      <c r="I235" s="112">
        <v>0</v>
      </c>
      <c r="J235" s="112">
        <v>0</v>
      </c>
      <c r="K235" s="112">
        <v>0</v>
      </c>
      <c r="L235" s="311">
        <v>0</v>
      </c>
    </row>
    <row r="236" spans="1:12" ht="12.75">
      <c r="A236" s="109"/>
      <c r="B236" s="109"/>
      <c r="C236" s="109" t="s">
        <v>335</v>
      </c>
      <c r="D236" s="42" t="s">
        <v>428</v>
      </c>
      <c r="E236" s="111">
        <v>8200</v>
      </c>
      <c r="F236" s="354">
        <v>8200</v>
      </c>
      <c r="G236" s="315">
        <v>8200</v>
      </c>
      <c r="H236" s="319">
        <v>0</v>
      </c>
      <c r="I236" s="111">
        <v>0</v>
      </c>
      <c r="J236" s="111">
        <v>0</v>
      </c>
      <c r="K236" s="111">
        <v>0</v>
      </c>
      <c r="L236" s="315">
        <v>0</v>
      </c>
    </row>
    <row r="237" spans="1:12" ht="12.75">
      <c r="A237" s="110"/>
      <c r="B237" s="110"/>
      <c r="C237" s="110" t="s">
        <v>329</v>
      </c>
      <c r="D237" s="42" t="s">
        <v>425</v>
      </c>
      <c r="E237" s="112">
        <v>18800</v>
      </c>
      <c r="F237" s="352">
        <v>18800</v>
      </c>
      <c r="G237" s="311">
        <v>0</v>
      </c>
      <c r="H237" s="298">
        <v>18800</v>
      </c>
      <c r="I237" s="112">
        <v>0</v>
      </c>
      <c r="J237" s="112">
        <v>0</v>
      </c>
      <c r="K237" s="112">
        <v>0</v>
      </c>
      <c r="L237" s="311">
        <v>0</v>
      </c>
    </row>
    <row r="238" spans="1:12" ht="12.75">
      <c r="A238" s="110"/>
      <c r="B238" s="110"/>
      <c r="C238" s="110" t="s">
        <v>330</v>
      </c>
      <c r="D238" s="42" t="s">
        <v>423</v>
      </c>
      <c r="E238" s="112">
        <v>2600</v>
      </c>
      <c r="F238" s="352">
        <v>2600</v>
      </c>
      <c r="G238" s="311">
        <v>0</v>
      </c>
      <c r="H238" s="298">
        <v>2600</v>
      </c>
      <c r="I238" s="112">
        <v>0</v>
      </c>
      <c r="J238" s="112">
        <v>0</v>
      </c>
      <c r="K238" s="112">
        <v>0</v>
      </c>
      <c r="L238" s="311">
        <v>0</v>
      </c>
    </row>
    <row r="239" spans="1:12" ht="12.75">
      <c r="A239" s="110"/>
      <c r="B239" s="110"/>
      <c r="C239" s="110" t="s">
        <v>319</v>
      </c>
      <c r="D239" s="41" t="s">
        <v>422</v>
      </c>
      <c r="E239" s="112">
        <v>8000</v>
      </c>
      <c r="F239" s="352">
        <v>8000</v>
      </c>
      <c r="G239" s="311">
        <v>0</v>
      </c>
      <c r="H239" s="298">
        <v>0</v>
      </c>
      <c r="I239" s="112">
        <v>0</v>
      </c>
      <c r="J239" s="112">
        <v>0</v>
      </c>
      <c r="K239" s="112">
        <v>0</v>
      </c>
      <c r="L239" s="311">
        <v>0</v>
      </c>
    </row>
    <row r="240" spans="1:12" ht="12.75">
      <c r="A240" s="110"/>
      <c r="B240" s="110"/>
      <c r="C240" s="110" t="s">
        <v>325</v>
      </c>
      <c r="D240" s="42" t="s">
        <v>427</v>
      </c>
      <c r="E240" s="112">
        <v>2400</v>
      </c>
      <c r="F240" s="352">
        <v>2400</v>
      </c>
      <c r="G240" s="311">
        <v>0</v>
      </c>
      <c r="H240" s="298">
        <v>0</v>
      </c>
      <c r="I240" s="112">
        <v>0</v>
      </c>
      <c r="J240" s="112">
        <v>0</v>
      </c>
      <c r="K240" s="112">
        <v>0</v>
      </c>
      <c r="L240" s="311">
        <v>0</v>
      </c>
    </row>
    <row r="241" spans="1:12" ht="12.75">
      <c r="A241" s="110"/>
      <c r="B241" s="110"/>
      <c r="C241" s="110" t="s">
        <v>339</v>
      </c>
      <c r="D241" s="42" t="s">
        <v>439</v>
      </c>
      <c r="E241" s="112">
        <v>0</v>
      </c>
      <c r="F241" s="352">
        <v>0</v>
      </c>
      <c r="G241" s="311">
        <v>0</v>
      </c>
      <c r="H241" s="298">
        <v>0</v>
      </c>
      <c r="I241" s="112">
        <v>0</v>
      </c>
      <c r="J241" s="112">
        <v>0</v>
      </c>
      <c r="K241" s="112">
        <v>0</v>
      </c>
      <c r="L241" s="311">
        <v>0</v>
      </c>
    </row>
    <row r="242" spans="1:12" ht="12.75">
      <c r="A242" s="110"/>
      <c r="B242" s="110"/>
      <c r="C242" s="110" t="s">
        <v>279</v>
      </c>
      <c r="D242" s="42" t="s">
        <v>283</v>
      </c>
      <c r="E242" s="112">
        <v>16000</v>
      </c>
      <c r="F242" s="352">
        <v>16000</v>
      </c>
      <c r="G242" s="311">
        <v>0</v>
      </c>
      <c r="H242" s="298">
        <v>0</v>
      </c>
      <c r="I242" s="112">
        <v>0</v>
      </c>
      <c r="J242" s="112">
        <v>0</v>
      </c>
      <c r="K242" s="112">
        <v>0</v>
      </c>
      <c r="L242" s="311">
        <v>0</v>
      </c>
    </row>
    <row r="243" spans="1:12" ht="38.25">
      <c r="A243" s="110"/>
      <c r="B243" s="110"/>
      <c r="C243" s="110" t="s">
        <v>342</v>
      </c>
      <c r="D243" s="41" t="s">
        <v>447</v>
      </c>
      <c r="E243" s="112">
        <v>2400</v>
      </c>
      <c r="F243" s="352">
        <v>2400</v>
      </c>
      <c r="G243" s="311">
        <v>0</v>
      </c>
      <c r="H243" s="298">
        <v>0</v>
      </c>
      <c r="I243" s="112">
        <v>0</v>
      </c>
      <c r="J243" s="112">
        <v>0</v>
      </c>
      <c r="K243" s="112">
        <v>0</v>
      </c>
      <c r="L243" s="311">
        <v>0</v>
      </c>
    </row>
    <row r="244" spans="1:12" ht="12.75">
      <c r="A244" s="110"/>
      <c r="B244" s="110"/>
      <c r="C244" s="110" t="s">
        <v>333</v>
      </c>
      <c r="D244" s="42" t="s">
        <v>430</v>
      </c>
      <c r="E244" s="112">
        <v>2500</v>
      </c>
      <c r="F244" s="352">
        <v>2500</v>
      </c>
      <c r="G244" s="311">
        <v>0</v>
      </c>
      <c r="H244" s="298">
        <v>0</v>
      </c>
      <c r="I244" s="112">
        <v>0</v>
      </c>
      <c r="J244" s="112">
        <v>0</v>
      </c>
      <c r="K244" s="112">
        <v>0</v>
      </c>
      <c r="L244" s="311">
        <v>0</v>
      </c>
    </row>
    <row r="245" spans="1:12" ht="12.75">
      <c r="A245" s="110"/>
      <c r="B245" s="110"/>
      <c r="C245" s="110" t="s">
        <v>280</v>
      </c>
      <c r="D245" s="42" t="s">
        <v>284</v>
      </c>
      <c r="E245" s="112">
        <v>600</v>
      </c>
      <c r="F245" s="352">
        <v>600</v>
      </c>
      <c r="G245" s="311">
        <v>0</v>
      </c>
      <c r="H245" s="298">
        <v>0</v>
      </c>
      <c r="I245" s="112">
        <v>0</v>
      </c>
      <c r="J245" s="112">
        <v>0</v>
      </c>
      <c r="K245" s="112">
        <v>0</v>
      </c>
      <c r="L245" s="311">
        <v>0</v>
      </c>
    </row>
    <row r="246" spans="1:12" ht="25.5">
      <c r="A246" s="110"/>
      <c r="B246" s="110"/>
      <c r="C246" s="110" t="s">
        <v>344</v>
      </c>
      <c r="D246" s="42" t="s">
        <v>446</v>
      </c>
      <c r="E246" s="112">
        <v>3000</v>
      </c>
      <c r="F246" s="352">
        <v>3000</v>
      </c>
      <c r="G246" s="311">
        <v>0</v>
      </c>
      <c r="H246" s="298">
        <v>0</v>
      </c>
      <c r="I246" s="112">
        <v>0</v>
      </c>
      <c r="J246" s="112">
        <v>0</v>
      </c>
      <c r="K246" s="112">
        <v>0</v>
      </c>
      <c r="L246" s="311">
        <v>0</v>
      </c>
    </row>
    <row r="247" spans="1:12" ht="25.5">
      <c r="A247" s="109"/>
      <c r="B247" s="109"/>
      <c r="C247" s="109" t="s">
        <v>334</v>
      </c>
      <c r="D247" s="42" t="s">
        <v>432</v>
      </c>
      <c r="E247" s="111">
        <v>600</v>
      </c>
      <c r="F247" s="354">
        <v>600</v>
      </c>
      <c r="G247" s="315">
        <v>0</v>
      </c>
      <c r="H247" s="319">
        <v>0</v>
      </c>
      <c r="I247" s="111">
        <v>0</v>
      </c>
      <c r="J247" s="111">
        <v>0</v>
      </c>
      <c r="K247" s="111">
        <v>0</v>
      </c>
      <c r="L247" s="315">
        <v>0</v>
      </c>
    </row>
    <row r="248" spans="1:12" ht="38.25">
      <c r="A248" s="110"/>
      <c r="B248" s="110"/>
      <c r="C248" s="110" t="s">
        <v>338</v>
      </c>
      <c r="D248" s="42" t="s">
        <v>435</v>
      </c>
      <c r="E248" s="112">
        <v>2000</v>
      </c>
      <c r="F248" s="352">
        <v>2000</v>
      </c>
      <c r="G248" s="311">
        <v>0</v>
      </c>
      <c r="H248" s="298">
        <v>0</v>
      </c>
      <c r="I248" s="112">
        <v>0</v>
      </c>
      <c r="J248" s="112">
        <v>0</v>
      </c>
      <c r="K248" s="112">
        <v>0</v>
      </c>
      <c r="L248" s="311">
        <v>0</v>
      </c>
    </row>
    <row r="249" spans="1:12" ht="25.5">
      <c r="A249" s="110"/>
      <c r="B249" s="110"/>
      <c r="C249" s="110" t="s">
        <v>345</v>
      </c>
      <c r="D249" s="42" t="s">
        <v>444</v>
      </c>
      <c r="E249" s="112">
        <v>2000</v>
      </c>
      <c r="F249" s="352">
        <v>2000</v>
      </c>
      <c r="G249" s="311">
        <v>0</v>
      </c>
      <c r="H249" s="298">
        <v>0</v>
      </c>
      <c r="I249" s="112">
        <v>0</v>
      </c>
      <c r="J249" s="112">
        <v>0</v>
      </c>
      <c r="K249" s="112">
        <v>0</v>
      </c>
      <c r="L249" s="311">
        <v>0</v>
      </c>
    </row>
    <row r="250" spans="1:12" ht="12.75">
      <c r="A250" s="284"/>
      <c r="B250" s="285" t="s">
        <v>252</v>
      </c>
      <c r="C250" s="284"/>
      <c r="D250" s="249" t="s">
        <v>281</v>
      </c>
      <c r="E250" s="287">
        <v>58000</v>
      </c>
      <c r="F250" s="287">
        <v>58000</v>
      </c>
      <c r="G250" s="287">
        <v>0</v>
      </c>
      <c r="H250" s="287">
        <v>0</v>
      </c>
      <c r="I250" s="287">
        <v>0</v>
      </c>
      <c r="J250" s="287">
        <v>0</v>
      </c>
      <c r="K250" s="287">
        <v>0</v>
      </c>
      <c r="L250" s="287">
        <v>0</v>
      </c>
    </row>
    <row r="251" spans="1:12" ht="13.5" thickBot="1">
      <c r="A251" s="110"/>
      <c r="B251" s="110"/>
      <c r="C251" s="110" t="s">
        <v>387</v>
      </c>
      <c r="D251" s="42" t="s">
        <v>440</v>
      </c>
      <c r="E251" s="112">
        <v>58000</v>
      </c>
      <c r="F251" s="352">
        <v>58000</v>
      </c>
      <c r="G251" s="311">
        <v>0</v>
      </c>
      <c r="H251" s="298">
        <v>0</v>
      </c>
      <c r="I251" s="112">
        <v>0</v>
      </c>
      <c r="J251" s="112">
        <v>0</v>
      </c>
      <c r="K251" s="112">
        <v>0</v>
      </c>
      <c r="L251" s="311">
        <v>0</v>
      </c>
    </row>
    <row r="252" spans="1:12" ht="13.5" thickBot="1">
      <c r="A252" s="278" t="s">
        <v>253</v>
      </c>
      <c r="B252" s="279"/>
      <c r="C252" s="282"/>
      <c r="D252" s="205" t="s">
        <v>317</v>
      </c>
      <c r="E252" s="280">
        <f>E253+E264</f>
        <v>201559.6</v>
      </c>
      <c r="F252" s="280">
        <f>F253+F264</f>
        <v>201559.6</v>
      </c>
      <c r="G252" s="280">
        <f>G253</f>
        <v>138643</v>
      </c>
      <c r="H252" s="280">
        <f>SUM(H254:H263)</f>
        <v>31167</v>
      </c>
      <c r="I252" s="280">
        <v>0</v>
      </c>
      <c r="J252" s="281">
        <v>0</v>
      </c>
      <c r="K252" s="281">
        <v>0</v>
      </c>
      <c r="L252" s="281">
        <v>0</v>
      </c>
    </row>
    <row r="253" spans="1:12" ht="12.75">
      <c r="A253" s="288"/>
      <c r="B253" s="289" t="s">
        <v>391</v>
      </c>
      <c r="C253" s="289"/>
      <c r="D253" s="290" t="s">
        <v>393</v>
      </c>
      <c r="E253" s="291">
        <f>SUM(E254:E263)</f>
        <v>181559.6</v>
      </c>
      <c r="F253" s="291">
        <f>SUM(F254:F263)</f>
        <v>181559.6</v>
      </c>
      <c r="G253" s="291">
        <f>SUM(G254:G263)</f>
        <v>138643</v>
      </c>
      <c r="H253" s="291">
        <f>SUM(H254:H263)</f>
        <v>31167</v>
      </c>
      <c r="I253" s="291">
        <f>SUM(I254:J263)</f>
        <v>0</v>
      </c>
      <c r="J253" s="291">
        <v>0</v>
      </c>
      <c r="K253" s="291">
        <v>0</v>
      </c>
      <c r="L253" s="291">
        <v>0</v>
      </c>
    </row>
    <row r="254" spans="1:12" ht="25.5">
      <c r="A254" s="110"/>
      <c r="B254" s="110"/>
      <c r="C254" s="110" t="s">
        <v>371</v>
      </c>
      <c r="D254" s="42" t="s">
        <v>441</v>
      </c>
      <c r="E254" s="112">
        <v>13533.6</v>
      </c>
      <c r="F254" s="352">
        <v>13533.6</v>
      </c>
      <c r="G254" s="311">
        <v>13534</v>
      </c>
      <c r="H254" s="298">
        <v>0</v>
      </c>
      <c r="I254" s="112">
        <v>0</v>
      </c>
      <c r="J254" s="112">
        <v>0</v>
      </c>
      <c r="K254" s="112">
        <v>0</v>
      </c>
      <c r="L254" s="311"/>
    </row>
    <row r="255" spans="1:12" ht="25.5">
      <c r="A255" s="109"/>
      <c r="B255" s="109"/>
      <c r="C255" s="109" t="s">
        <v>328</v>
      </c>
      <c r="D255" s="42" t="s">
        <v>431</v>
      </c>
      <c r="E255" s="111">
        <v>116181</v>
      </c>
      <c r="F255" s="354">
        <v>116181</v>
      </c>
      <c r="G255" s="315">
        <v>116181</v>
      </c>
      <c r="H255" s="319">
        <v>0</v>
      </c>
      <c r="I255" s="111">
        <v>0</v>
      </c>
      <c r="J255" s="111">
        <v>0</v>
      </c>
      <c r="K255" s="111">
        <v>0</v>
      </c>
      <c r="L255" s="315">
        <v>0</v>
      </c>
    </row>
    <row r="256" spans="1:12" ht="12.75">
      <c r="A256" s="110"/>
      <c r="B256" s="110"/>
      <c r="C256" s="110" t="s">
        <v>335</v>
      </c>
      <c r="D256" s="42" t="s">
        <v>428</v>
      </c>
      <c r="E256" s="112">
        <v>8928</v>
      </c>
      <c r="F256" s="352">
        <v>8928</v>
      </c>
      <c r="G256" s="311">
        <v>8928</v>
      </c>
      <c r="H256" s="298">
        <v>0</v>
      </c>
      <c r="I256" s="112">
        <v>0</v>
      </c>
      <c r="J256" s="112">
        <v>0</v>
      </c>
      <c r="K256" s="112">
        <v>0</v>
      </c>
      <c r="L256" s="311">
        <v>0</v>
      </c>
    </row>
    <row r="257" spans="1:12" ht="12.75">
      <c r="A257" s="110"/>
      <c r="B257" s="110"/>
      <c r="C257" s="110" t="s">
        <v>329</v>
      </c>
      <c r="D257" s="42" t="s">
        <v>425</v>
      </c>
      <c r="E257" s="112">
        <v>26934</v>
      </c>
      <c r="F257" s="352">
        <v>26934</v>
      </c>
      <c r="G257" s="311">
        <v>0</v>
      </c>
      <c r="H257" s="298">
        <v>26934</v>
      </c>
      <c r="I257" s="112">
        <v>0</v>
      </c>
      <c r="J257" s="112">
        <v>0</v>
      </c>
      <c r="K257" s="112"/>
      <c r="L257" s="311"/>
    </row>
    <row r="258" spans="1:12" ht="12.75">
      <c r="A258" s="110"/>
      <c r="B258" s="110"/>
      <c r="C258" s="110" t="s">
        <v>330</v>
      </c>
      <c r="D258" s="42" t="s">
        <v>423</v>
      </c>
      <c r="E258" s="112">
        <v>4233</v>
      </c>
      <c r="F258" s="352">
        <v>4233</v>
      </c>
      <c r="G258" s="311">
        <v>0</v>
      </c>
      <c r="H258" s="298">
        <v>4233</v>
      </c>
      <c r="I258" s="112">
        <v>0</v>
      </c>
      <c r="J258" s="112">
        <v>0</v>
      </c>
      <c r="K258" s="112">
        <v>0</v>
      </c>
      <c r="L258" s="311">
        <v>0</v>
      </c>
    </row>
    <row r="259" spans="1:12" ht="12.75">
      <c r="A259" s="110"/>
      <c r="B259" s="110"/>
      <c r="C259" s="110" t="s">
        <v>319</v>
      </c>
      <c r="D259" s="41" t="s">
        <v>422</v>
      </c>
      <c r="E259" s="112">
        <v>1000</v>
      </c>
      <c r="F259" s="352">
        <v>1000</v>
      </c>
      <c r="G259" s="311">
        <v>0</v>
      </c>
      <c r="H259" s="298">
        <v>0</v>
      </c>
      <c r="I259" s="112">
        <v>0</v>
      </c>
      <c r="J259" s="112">
        <v>0</v>
      </c>
      <c r="K259" s="112">
        <v>0</v>
      </c>
      <c r="L259" s="311">
        <v>0</v>
      </c>
    </row>
    <row r="260" spans="1:12" ht="25.5">
      <c r="A260" s="110"/>
      <c r="B260" s="110"/>
      <c r="C260" s="110" t="s">
        <v>372</v>
      </c>
      <c r="D260" s="42" t="s">
        <v>438</v>
      </c>
      <c r="E260" s="112">
        <v>1250</v>
      </c>
      <c r="F260" s="352">
        <v>1250</v>
      </c>
      <c r="G260" s="311">
        <v>0</v>
      </c>
      <c r="H260" s="298">
        <v>0</v>
      </c>
      <c r="I260" s="112">
        <v>0</v>
      </c>
      <c r="J260" s="112">
        <v>0</v>
      </c>
      <c r="K260" s="112">
        <v>0</v>
      </c>
      <c r="L260" s="311">
        <v>0</v>
      </c>
    </row>
    <row r="261" spans="1:12" ht="12.75">
      <c r="A261" s="110"/>
      <c r="B261" s="110"/>
      <c r="C261" s="110" t="s">
        <v>325</v>
      </c>
      <c r="D261" s="42" t="s">
        <v>427</v>
      </c>
      <c r="E261" s="112">
        <v>8500</v>
      </c>
      <c r="F261" s="352">
        <v>8500</v>
      </c>
      <c r="G261" s="311">
        <v>0</v>
      </c>
      <c r="H261" s="298">
        <v>0</v>
      </c>
      <c r="I261" s="112">
        <v>0</v>
      </c>
      <c r="J261" s="112">
        <v>0</v>
      </c>
      <c r="K261" s="112">
        <v>0</v>
      </c>
      <c r="L261" s="311">
        <v>0</v>
      </c>
    </row>
    <row r="262" spans="1:12" ht="12.75">
      <c r="A262" s="110"/>
      <c r="B262" s="110"/>
      <c r="C262" s="110" t="s">
        <v>333</v>
      </c>
      <c r="D262" s="42" t="s">
        <v>430</v>
      </c>
      <c r="E262" s="112">
        <v>500</v>
      </c>
      <c r="F262" s="352">
        <v>500</v>
      </c>
      <c r="G262" s="311">
        <v>0</v>
      </c>
      <c r="H262" s="298">
        <v>0</v>
      </c>
      <c r="I262" s="112">
        <v>0</v>
      </c>
      <c r="J262" s="112">
        <v>0</v>
      </c>
      <c r="K262" s="112">
        <v>0</v>
      </c>
      <c r="L262" s="311">
        <v>0</v>
      </c>
    </row>
    <row r="263" spans="1:12" ht="38.25">
      <c r="A263" s="110"/>
      <c r="B263" s="110"/>
      <c r="C263" s="110" t="s">
        <v>338</v>
      </c>
      <c r="D263" s="42" t="s">
        <v>435</v>
      </c>
      <c r="E263" s="112">
        <v>500</v>
      </c>
      <c r="F263" s="352">
        <v>500</v>
      </c>
      <c r="G263" s="311">
        <v>0</v>
      </c>
      <c r="H263" s="298">
        <v>0</v>
      </c>
      <c r="I263" s="112">
        <v>0</v>
      </c>
      <c r="J263" s="112">
        <v>0</v>
      </c>
      <c r="K263" s="112">
        <v>0</v>
      </c>
      <c r="L263" s="311">
        <v>0</v>
      </c>
    </row>
    <row r="264" spans="1:12" ht="12.75">
      <c r="A264" s="284"/>
      <c r="B264" s="285" t="s">
        <v>254</v>
      </c>
      <c r="C264" s="284"/>
      <c r="D264" s="249" t="s">
        <v>318</v>
      </c>
      <c r="E264" s="287">
        <v>20000</v>
      </c>
      <c r="F264" s="287">
        <v>20000</v>
      </c>
      <c r="G264" s="287">
        <v>0</v>
      </c>
      <c r="H264" s="287">
        <v>0</v>
      </c>
      <c r="I264" s="287">
        <v>0</v>
      </c>
      <c r="J264" s="287">
        <v>0</v>
      </c>
      <c r="K264" s="287">
        <v>0</v>
      </c>
      <c r="L264" s="310">
        <v>0</v>
      </c>
    </row>
    <row r="265" spans="1:12" ht="13.5" thickBot="1">
      <c r="A265" s="110"/>
      <c r="B265" s="110"/>
      <c r="C265" s="110" t="s">
        <v>392</v>
      </c>
      <c r="D265" s="42" t="s">
        <v>437</v>
      </c>
      <c r="E265" s="112">
        <v>20000</v>
      </c>
      <c r="F265" s="352">
        <v>20000</v>
      </c>
      <c r="G265" s="311">
        <v>0</v>
      </c>
      <c r="H265" s="298">
        <v>0</v>
      </c>
      <c r="I265" s="112">
        <v>0</v>
      </c>
      <c r="J265" s="112">
        <v>0</v>
      </c>
      <c r="K265" s="112">
        <v>0</v>
      </c>
      <c r="L265" s="311">
        <v>0</v>
      </c>
    </row>
    <row r="266" spans="1:12" ht="26.25" thickBot="1">
      <c r="A266" s="278" t="s">
        <v>394</v>
      </c>
      <c r="B266" s="279"/>
      <c r="C266" s="279"/>
      <c r="D266" s="275" t="s">
        <v>395</v>
      </c>
      <c r="E266" s="280">
        <f>E267+E270+E274+E277+E279+E281+E285</f>
        <v>424000</v>
      </c>
      <c r="F266" s="280">
        <f>F267+F270+F274+F277+F279+F281+F285</f>
        <v>424000</v>
      </c>
      <c r="G266" s="280">
        <v>0</v>
      </c>
      <c r="H266" s="280">
        <v>0</v>
      </c>
      <c r="I266" s="280">
        <v>0</v>
      </c>
      <c r="J266" s="280">
        <v>0</v>
      </c>
      <c r="K266" s="280">
        <v>0</v>
      </c>
      <c r="L266" s="280">
        <v>0</v>
      </c>
    </row>
    <row r="267" spans="1:12" ht="25.5">
      <c r="A267" s="288"/>
      <c r="B267" s="289" t="s">
        <v>396</v>
      </c>
      <c r="C267" s="289"/>
      <c r="D267" s="290" t="s">
        <v>445</v>
      </c>
      <c r="E267" s="291">
        <f>SUM(E268:E269)</f>
        <v>96000</v>
      </c>
      <c r="F267" s="291">
        <f>SUM(F268:F269)</f>
        <v>96000</v>
      </c>
      <c r="G267" s="291">
        <v>0</v>
      </c>
      <c r="H267" s="291">
        <v>0</v>
      </c>
      <c r="I267" s="291">
        <v>0</v>
      </c>
      <c r="J267" s="291">
        <v>0</v>
      </c>
      <c r="K267" s="291">
        <v>0</v>
      </c>
      <c r="L267" s="314">
        <v>0</v>
      </c>
    </row>
    <row r="268" spans="1:12" ht="12.75">
      <c r="A268" s="110"/>
      <c r="B268" s="110"/>
      <c r="C268" s="110" t="s">
        <v>279</v>
      </c>
      <c r="D268" s="42" t="s">
        <v>283</v>
      </c>
      <c r="E268" s="112">
        <v>66000</v>
      </c>
      <c r="F268" s="352">
        <v>66000</v>
      </c>
      <c r="G268" s="311">
        <v>0</v>
      </c>
      <c r="H268" s="298">
        <v>0</v>
      </c>
      <c r="I268" s="112">
        <v>0</v>
      </c>
      <c r="J268" s="112">
        <v>0</v>
      </c>
      <c r="K268" s="112">
        <v>0</v>
      </c>
      <c r="L268" s="311">
        <v>0</v>
      </c>
    </row>
    <row r="269" spans="1:12" ht="12.75">
      <c r="A269" s="119"/>
      <c r="B269" s="119"/>
      <c r="C269" s="119" t="s">
        <v>280</v>
      </c>
      <c r="D269" s="42" t="s">
        <v>284</v>
      </c>
      <c r="E269" s="120">
        <v>30000</v>
      </c>
      <c r="F269" s="355">
        <v>30000</v>
      </c>
      <c r="G269" s="316">
        <v>0</v>
      </c>
      <c r="H269" s="297">
        <v>0</v>
      </c>
      <c r="I269" s="120">
        <v>0</v>
      </c>
      <c r="J269" s="120">
        <v>0</v>
      </c>
      <c r="K269" s="120">
        <v>0</v>
      </c>
      <c r="L269" s="316">
        <v>0</v>
      </c>
    </row>
    <row r="270" spans="1:12" ht="12.75">
      <c r="A270" s="284"/>
      <c r="B270" s="285" t="s">
        <v>397</v>
      </c>
      <c r="C270" s="285"/>
      <c r="D270" s="286" t="s">
        <v>398</v>
      </c>
      <c r="E270" s="287">
        <f>SUM(E271:E273)</f>
        <v>32000</v>
      </c>
      <c r="F270" s="287">
        <f>SUM(F271:F273)</f>
        <v>32000</v>
      </c>
      <c r="G270" s="287">
        <v>0</v>
      </c>
      <c r="H270" s="287">
        <v>0</v>
      </c>
      <c r="I270" s="287">
        <v>0</v>
      </c>
      <c r="J270" s="298">
        <v>0</v>
      </c>
      <c r="K270" s="298">
        <v>0</v>
      </c>
      <c r="L270" s="311">
        <v>0</v>
      </c>
    </row>
    <row r="271" spans="1:12" ht="63.75">
      <c r="A271" s="110"/>
      <c r="B271" s="110"/>
      <c r="C271" s="110" t="s">
        <v>399</v>
      </c>
      <c r="D271" s="42" t="s">
        <v>436</v>
      </c>
      <c r="E271" s="112">
        <v>17000</v>
      </c>
      <c r="F271" s="352">
        <v>17000</v>
      </c>
      <c r="G271" s="311">
        <v>0</v>
      </c>
      <c r="H271" s="298">
        <v>0</v>
      </c>
      <c r="I271" s="112">
        <v>0</v>
      </c>
      <c r="J271" s="112">
        <v>0</v>
      </c>
      <c r="K271" s="112">
        <v>0</v>
      </c>
      <c r="L271" s="311">
        <v>0</v>
      </c>
    </row>
    <row r="272" spans="1:12" ht="12.75">
      <c r="A272" s="110"/>
      <c r="B272" s="110"/>
      <c r="C272" s="110" t="s">
        <v>279</v>
      </c>
      <c r="D272" s="42" t="s">
        <v>283</v>
      </c>
      <c r="E272" s="112">
        <v>9000</v>
      </c>
      <c r="F272" s="352">
        <v>9000</v>
      </c>
      <c r="G272" s="311">
        <v>0</v>
      </c>
      <c r="H272" s="298">
        <v>0</v>
      </c>
      <c r="I272" s="112">
        <v>0</v>
      </c>
      <c r="J272" s="112">
        <v>0</v>
      </c>
      <c r="K272" s="112">
        <v>0</v>
      </c>
      <c r="L272" s="311">
        <v>0</v>
      </c>
    </row>
    <row r="273" spans="1:12" ht="12.75">
      <c r="A273" s="110"/>
      <c r="B273" s="110"/>
      <c r="C273" s="110" t="s">
        <v>280</v>
      </c>
      <c r="D273" s="42" t="s">
        <v>284</v>
      </c>
      <c r="E273" s="112">
        <v>6000</v>
      </c>
      <c r="F273" s="112">
        <v>6000</v>
      </c>
      <c r="G273" s="311">
        <v>0</v>
      </c>
      <c r="H273" s="298">
        <v>0</v>
      </c>
      <c r="I273" s="112">
        <v>0</v>
      </c>
      <c r="J273" s="112">
        <v>0</v>
      </c>
      <c r="K273" s="112">
        <v>0</v>
      </c>
      <c r="L273" s="311">
        <v>0</v>
      </c>
    </row>
    <row r="274" spans="1:12" ht="12.75">
      <c r="A274" s="284"/>
      <c r="B274" s="285" t="s">
        <v>400</v>
      </c>
      <c r="C274" s="285"/>
      <c r="D274" s="286" t="s">
        <v>401</v>
      </c>
      <c r="E274" s="287">
        <f>SUM(E275:E276)</f>
        <v>23000</v>
      </c>
      <c r="F274" s="287">
        <f>SUM(F275:F276)</f>
        <v>23000</v>
      </c>
      <c r="G274" s="287">
        <v>0</v>
      </c>
      <c r="H274" s="287">
        <v>0</v>
      </c>
      <c r="I274" s="287">
        <v>0</v>
      </c>
      <c r="J274" s="287">
        <v>0</v>
      </c>
      <c r="K274" s="287">
        <v>0</v>
      </c>
      <c r="L274" s="310">
        <v>0</v>
      </c>
    </row>
    <row r="275" spans="1:12" ht="12.75">
      <c r="A275" s="110"/>
      <c r="B275" s="110"/>
      <c r="C275" s="110" t="s">
        <v>319</v>
      </c>
      <c r="D275" s="41" t="s">
        <v>422</v>
      </c>
      <c r="E275" s="112">
        <v>1000</v>
      </c>
      <c r="F275" s="112">
        <v>1000</v>
      </c>
      <c r="G275" s="311">
        <v>0</v>
      </c>
      <c r="H275" s="298">
        <v>0</v>
      </c>
      <c r="I275" s="112">
        <v>0</v>
      </c>
      <c r="J275" s="112">
        <v>0</v>
      </c>
      <c r="K275" s="112">
        <v>0</v>
      </c>
      <c r="L275" s="311">
        <v>0</v>
      </c>
    </row>
    <row r="276" spans="1:12" ht="12.75">
      <c r="A276" s="110"/>
      <c r="B276" s="110"/>
      <c r="C276" s="110" t="s">
        <v>279</v>
      </c>
      <c r="D276" s="42" t="s">
        <v>283</v>
      </c>
      <c r="E276" s="112">
        <v>22000</v>
      </c>
      <c r="F276" s="112">
        <v>22000</v>
      </c>
      <c r="G276" s="311">
        <v>0</v>
      </c>
      <c r="H276" s="298">
        <v>0</v>
      </c>
      <c r="I276" s="112">
        <v>0</v>
      </c>
      <c r="J276" s="112">
        <v>0</v>
      </c>
      <c r="K276" s="112">
        <v>0</v>
      </c>
      <c r="L276" s="311">
        <v>0</v>
      </c>
    </row>
    <row r="277" spans="1:12" ht="25.5">
      <c r="A277" s="284"/>
      <c r="B277" s="285" t="s">
        <v>402</v>
      </c>
      <c r="C277" s="285"/>
      <c r="D277" s="286" t="s">
        <v>403</v>
      </c>
      <c r="E277" s="287">
        <v>5000</v>
      </c>
      <c r="F277" s="287">
        <v>5000</v>
      </c>
      <c r="G277" s="287">
        <v>0</v>
      </c>
      <c r="H277" s="287">
        <v>0</v>
      </c>
      <c r="I277" s="287">
        <v>0</v>
      </c>
      <c r="J277" s="287">
        <v>0</v>
      </c>
      <c r="K277" s="287">
        <v>0</v>
      </c>
      <c r="L277" s="310"/>
    </row>
    <row r="278" spans="1:12" ht="12.75">
      <c r="A278" s="110"/>
      <c r="B278" s="110"/>
      <c r="C278" s="110" t="s">
        <v>319</v>
      </c>
      <c r="D278" s="41" t="s">
        <v>422</v>
      </c>
      <c r="E278" s="112">
        <v>5000</v>
      </c>
      <c r="F278" s="352">
        <v>5000</v>
      </c>
      <c r="G278" s="311">
        <v>0</v>
      </c>
      <c r="H278" s="298"/>
      <c r="I278" s="112">
        <v>0</v>
      </c>
      <c r="J278" s="112">
        <v>0</v>
      </c>
      <c r="K278" s="112">
        <v>0</v>
      </c>
      <c r="L278" s="311">
        <v>0</v>
      </c>
    </row>
    <row r="279" spans="1:12" ht="12.75">
      <c r="A279" s="284"/>
      <c r="B279" s="285" t="s">
        <v>404</v>
      </c>
      <c r="C279" s="285"/>
      <c r="D279" s="286" t="s">
        <v>405</v>
      </c>
      <c r="E279" s="287">
        <v>18000</v>
      </c>
      <c r="F279" s="287">
        <v>18000</v>
      </c>
      <c r="G279" s="310">
        <v>0</v>
      </c>
      <c r="H279" s="287">
        <v>0</v>
      </c>
      <c r="I279" s="287">
        <v>0</v>
      </c>
      <c r="J279" s="287">
        <v>0</v>
      </c>
      <c r="K279" s="287"/>
      <c r="L279" s="310">
        <v>0</v>
      </c>
    </row>
    <row r="280" spans="1:12" ht="12.75">
      <c r="A280" s="110"/>
      <c r="B280" s="110"/>
      <c r="C280" s="110" t="s">
        <v>279</v>
      </c>
      <c r="D280" s="42" t="s">
        <v>283</v>
      </c>
      <c r="E280" s="112">
        <v>18000</v>
      </c>
      <c r="F280" s="352">
        <v>18000</v>
      </c>
      <c r="G280" s="311"/>
      <c r="H280" s="298">
        <v>0</v>
      </c>
      <c r="I280" s="112">
        <v>0</v>
      </c>
      <c r="J280" s="112">
        <v>0</v>
      </c>
      <c r="K280" s="112">
        <v>0</v>
      </c>
      <c r="L280" s="311">
        <v>0</v>
      </c>
    </row>
    <row r="281" spans="1:12" ht="12.75">
      <c r="A281" s="284"/>
      <c r="B281" s="285" t="s">
        <v>406</v>
      </c>
      <c r="C281" s="285"/>
      <c r="D281" s="286" t="s">
        <v>407</v>
      </c>
      <c r="E281" s="287">
        <f>SUM(E282:E284)</f>
        <v>223000</v>
      </c>
      <c r="F281" s="287">
        <f>SUM(F282:F284)</f>
        <v>223000</v>
      </c>
      <c r="G281" s="287">
        <v>0</v>
      </c>
      <c r="H281" s="287">
        <v>0</v>
      </c>
      <c r="I281" s="287">
        <v>0</v>
      </c>
      <c r="J281" s="298">
        <v>0</v>
      </c>
      <c r="K281" s="298">
        <v>0</v>
      </c>
      <c r="L281" s="311">
        <v>0</v>
      </c>
    </row>
    <row r="282" spans="1:12" ht="12.75">
      <c r="A282" s="110"/>
      <c r="B282" s="110"/>
      <c r="C282" s="110" t="s">
        <v>325</v>
      </c>
      <c r="D282" s="42" t="s">
        <v>427</v>
      </c>
      <c r="E282" s="112">
        <v>105000</v>
      </c>
      <c r="F282" s="352">
        <v>105000</v>
      </c>
      <c r="G282" s="311">
        <v>0</v>
      </c>
      <c r="H282" s="298">
        <v>0</v>
      </c>
      <c r="I282" s="112">
        <v>0</v>
      </c>
      <c r="J282" s="112">
        <v>0</v>
      </c>
      <c r="K282" s="112">
        <v>0</v>
      </c>
      <c r="L282" s="311">
        <v>0</v>
      </c>
    </row>
    <row r="283" spans="1:12" ht="12.75">
      <c r="A283" s="110"/>
      <c r="B283" s="110"/>
      <c r="C283" s="110" t="s">
        <v>320</v>
      </c>
      <c r="D283" s="42" t="s">
        <v>424</v>
      </c>
      <c r="E283" s="112">
        <v>32000</v>
      </c>
      <c r="F283" s="352">
        <v>32000</v>
      </c>
      <c r="G283" s="311">
        <v>0</v>
      </c>
      <c r="H283" s="298">
        <v>0</v>
      </c>
      <c r="I283" s="112">
        <v>0</v>
      </c>
      <c r="J283" s="112">
        <v>0</v>
      </c>
      <c r="K283" s="112">
        <v>0</v>
      </c>
      <c r="L283" s="311">
        <v>0</v>
      </c>
    </row>
    <row r="284" spans="1:12" ht="12.75">
      <c r="A284" s="110"/>
      <c r="B284" s="110"/>
      <c r="C284" s="110" t="s">
        <v>279</v>
      </c>
      <c r="D284" s="42" t="s">
        <v>283</v>
      </c>
      <c r="E284" s="112">
        <v>86000</v>
      </c>
      <c r="F284" s="352">
        <v>86000</v>
      </c>
      <c r="G284" s="311">
        <v>0</v>
      </c>
      <c r="H284" s="298">
        <v>0</v>
      </c>
      <c r="I284" s="112">
        <v>0</v>
      </c>
      <c r="J284" s="112">
        <v>0</v>
      </c>
      <c r="K284" s="112">
        <v>0</v>
      </c>
      <c r="L284" s="311">
        <v>0</v>
      </c>
    </row>
    <row r="285" spans="1:12" ht="12.75">
      <c r="A285" s="284"/>
      <c r="B285" s="285" t="s">
        <v>408</v>
      </c>
      <c r="C285" s="285"/>
      <c r="D285" s="286" t="s">
        <v>281</v>
      </c>
      <c r="E285" s="287">
        <f>SUM(E286:E290)</f>
        <v>27000</v>
      </c>
      <c r="F285" s="287">
        <f>SUM(F286:F290)</f>
        <v>27000</v>
      </c>
      <c r="G285" s="287">
        <v>0</v>
      </c>
      <c r="H285" s="287">
        <v>0</v>
      </c>
      <c r="I285" s="287">
        <v>0</v>
      </c>
      <c r="J285" s="287">
        <v>0</v>
      </c>
      <c r="K285" s="287">
        <v>0</v>
      </c>
      <c r="L285" s="310">
        <v>0</v>
      </c>
    </row>
    <row r="286" spans="1:12" ht="12.75">
      <c r="A286" s="110"/>
      <c r="B286" s="110"/>
      <c r="C286" s="110" t="s">
        <v>278</v>
      </c>
      <c r="D286" s="42" t="s">
        <v>282</v>
      </c>
      <c r="E286" s="112">
        <v>0</v>
      </c>
      <c r="F286" s="352">
        <v>0</v>
      </c>
      <c r="G286" s="311">
        <v>0</v>
      </c>
      <c r="H286" s="298">
        <v>0</v>
      </c>
      <c r="I286" s="112">
        <v>0</v>
      </c>
      <c r="J286" s="112">
        <v>0</v>
      </c>
      <c r="K286" s="112">
        <v>0</v>
      </c>
      <c r="L286" s="311">
        <v>0</v>
      </c>
    </row>
    <row r="287" spans="1:12" ht="12.75">
      <c r="A287" s="110"/>
      <c r="B287" s="110"/>
      <c r="C287" s="110" t="s">
        <v>319</v>
      </c>
      <c r="D287" s="41" t="s">
        <v>422</v>
      </c>
      <c r="E287" s="112">
        <v>5000</v>
      </c>
      <c r="F287" s="352">
        <v>5000</v>
      </c>
      <c r="G287" s="311">
        <v>0</v>
      </c>
      <c r="H287" s="298">
        <v>0</v>
      </c>
      <c r="I287" s="112">
        <v>0</v>
      </c>
      <c r="J287" s="112">
        <v>0</v>
      </c>
      <c r="K287" s="112">
        <v>0</v>
      </c>
      <c r="L287" s="311">
        <v>0</v>
      </c>
    </row>
    <row r="288" spans="1:12" ht="12.75">
      <c r="A288" s="110"/>
      <c r="B288" s="110"/>
      <c r="C288" s="110" t="s">
        <v>325</v>
      </c>
      <c r="D288" s="42" t="s">
        <v>427</v>
      </c>
      <c r="E288" s="112">
        <v>5000</v>
      </c>
      <c r="F288" s="352">
        <v>5000</v>
      </c>
      <c r="G288" s="311">
        <v>0</v>
      </c>
      <c r="H288" s="298">
        <v>0</v>
      </c>
      <c r="I288" s="112">
        <v>0</v>
      </c>
      <c r="J288" s="112">
        <v>0</v>
      </c>
      <c r="K288" s="112">
        <v>0</v>
      </c>
      <c r="L288" s="311">
        <v>0</v>
      </c>
    </row>
    <row r="289" spans="1:12" ht="12.75">
      <c r="A289" s="110"/>
      <c r="B289" s="110"/>
      <c r="C289" s="110" t="s">
        <v>279</v>
      </c>
      <c r="D289" s="42" t="s">
        <v>283</v>
      </c>
      <c r="E289" s="112">
        <v>12000</v>
      </c>
      <c r="F289" s="352">
        <v>12000</v>
      </c>
      <c r="G289" s="311">
        <v>0</v>
      </c>
      <c r="H289" s="298">
        <v>0</v>
      </c>
      <c r="I289" s="112">
        <v>0</v>
      </c>
      <c r="J289" s="112">
        <v>0</v>
      </c>
      <c r="K289" s="112">
        <v>0</v>
      </c>
      <c r="L289" s="311">
        <v>0</v>
      </c>
    </row>
    <row r="290" spans="1:12" ht="13.5" thickBot="1">
      <c r="A290" s="110"/>
      <c r="B290" s="110"/>
      <c r="C290" s="110" t="s">
        <v>280</v>
      </c>
      <c r="D290" s="42" t="s">
        <v>284</v>
      </c>
      <c r="E290" s="112">
        <v>5000</v>
      </c>
      <c r="F290" s="352">
        <v>5000</v>
      </c>
      <c r="G290" s="311">
        <v>0</v>
      </c>
      <c r="H290" s="298">
        <v>0</v>
      </c>
      <c r="I290" s="112">
        <v>0</v>
      </c>
      <c r="J290" s="112">
        <v>0</v>
      </c>
      <c r="K290" s="112">
        <v>0</v>
      </c>
      <c r="L290" s="311">
        <v>0</v>
      </c>
    </row>
    <row r="291" spans="1:12" ht="26.25" thickBot="1">
      <c r="A291" s="278" t="s">
        <v>409</v>
      </c>
      <c r="B291" s="279"/>
      <c r="C291" s="279"/>
      <c r="D291" s="275" t="s">
        <v>410</v>
      </c>
      <c r="E291" s="280">
        <f>E292+E294</f>
        <v>232000</v>
      </c>
      <c r="F291" s="280">
        <f>F292+F294</f>
        <v>232000</v>
      </c>
      <c r="G291" s="280">
        <v>0</v>
      </c>
      <c r="H291" s="280">
        <v>0</v>
      </c>
      <c r="I291" s="280">
        <f>I292+I294</f>
        <v>232000</v>
      </c>
      <c r="J291" s="280">
        <v>0</v>
      </c>
      <c r="K291" s="280">
        <v>0</v>
      </c>
      <c r="L291" s="280">
        <v>0</v>
      </c>
    </row>
    <row r="292" spans="1:12" ht="25.5">
      <c r="A292" s="288"/>
      <c r="B292" s="289" t="s">
        <v>411</v>
      </c>
      <c r="C292" s="289"/>
      <c r="D292" s="290" t="s">
        <v>451</v>
      </c>
      <c r="E292" s="291">
        <f>SUM(E293:E293)</f>
        <v>150000</v>
      </c>
      <c r="F292" s="291">
        <f>SUM(F293:F293)</f>
        <v>150000</v>
      </c>
      <c r="G292" s="291">
        <v>0</v>
      </c>
      <c r="H292" s="291">
        <v>0</v>
      </c>
      <c r="I292" s="291">
        <f>I293</f>
        <v>150000</v>
      </c>
      <c r="J292" s="291">
        <v>0</v>
      </c>
      <c r="K292" s="291">
        <v>0</v>
      </c>
      <c r="L292" s="291">
        <v>0</v>
      </c>
    </row>
    <row r="293" spans="1:12" ht="25.5">
      <c r="A293" s="110"/>
      <c r="B293" s="110"/>
      <c r="C293" s="170" t="s">
        <v>412</v>
      </c>
      <c r="D293" s="171" t="s">
        <v>433</v>
      </c>
      <c r="E293" s="172">
        <v>150000</v>
      </c>
      <c r="F293" s="359">
        <v>150000</v>
      </c>
      <c r="G293" s="311">
        <v>0</v>
      </c>
      <c r="H293" s="298">
        <v>0</v>
      </c>
      <c r="I293" s="112">
        <v>150000</v>
      </c>
      <c r="J293" s="112">
        <v>0</v>
      </c>
      <c r="K293" s="112">
        <v>0</v>
      </c>
      <c r="L293" s="311">
        <v>0</v>
      </c>
    </row>
    <row r="294" spans="1:12" ht="12.75">
      <c r="A294" s="284"/>
      <c r="B294" s="285" t="s">
        <v>413</v>
      </c>
      <c r="C294" s="285"/>
      <c r="D294" s="286" t="s">
        <v>414</v>
      </c>
      <c r="E294" s="287">
        <v>82000</v>
      </c>
      <c r="F294" s="287">
        <v>82000</v>
      </c>
      <c r="G294" s="287">
        <v>0</v>
      </c>
      <c r="H294" s="287">
        <v>0</v>
      </c>
      <c r="I294" s="287">
        <f>I295</f>
        <v>82000</v>
      </c>
      <c r="J294" s="298">
        <v>0</v>
      </c>
      <c r="K294" s="298">
        <v>0</v>
      </c>
      <c r="L294" s="298">
        <v>0</v>
      </c>
    </row>
    <row r="295" spans="1:12" ht="26.25" thickBot="1">
      <c r="A295" s="193"/>
      <c r="B295" s="193"/>
      <c r="C295" s="269" t="s">
        <v>412</v>
      </c>
      <c r="D295" s="270" t="s">
        <v>433</v>
      </c>
      <c r="E295" s="271">
        <v>82000</v>
      </c>
      <c r="F295" s="360">
        <v>82000</v>
      </c>
      <c r="G295" s="312">
        <v>0</v>
      </c>
      <c r="H295" s="318">
        <v>0</v>
      </c>
      <c r="I295" s="261">
        <v>82000</v>
      </c>
      <c r="J295" s="261">
        <v>0</v>
      </c>
      <c r="K295" s="261">
        <v>0</v>
      </c>
      <c r="L295" s="312">
        <v>0</v>
      </c>
    </row>
    <row r="296" spans="1:12" ht="13.5" thickBot="1">
      <c r="A296" s="278" t="s">
        <v>415</v>
      </c>
      <c r="B296" s="279"/>
      <c r="C296" s="279"/>
      <c r="D296" s="275" t="s">
        <v>416</v>
      </c>
      <c r="E296" s="280">
        <f>E297</f>
        <v>40000</v>
      </c>
      <c r="F296" s="280">
        <v>40000</v>
      </c>
      <c r="G296" s="280">
        <f>G297</f>
        <v>18000</v>
      </c>
      <c r="H296" s="280">
        <f>H297</f>
        <v>3000</v>
      </c>
      <c r="I296" s="280">
        <f>SUM(I297)</f>
        <v>0</v>
      </c>
      <c r="J296" s="281">
        <v>0</v>
      </c>
      <c r="K296" s="281">
        <v>0</v>
      </c>
      <c r="L296" s="281">
        <v>0</v>
      </c>
    </row>
    <row r="297" spans="1:12" ht="25.5">
      <c r="A297" s="284"/>
      <c r="B297" s="285" t="s">
        <v>417</v>
      </c>
      <c r="C297" s="285"/>
      <c r="D297" s="286" t="s">
        <v>418</v>
      </c>
      <c r="E297" s="287">
        <f>SUM(E298:E301)</f>
        <v>40000</v>
      </c>
      <c r="F297" s="287">
        <v>40000</v>
      </c>
      <c r="G297" s="287">
        <f>SUM(G298:G301)</f>
        <v>18000</v>
      </c>
      <c r="H297" s="287">
        <f>SUM(H298:H301)</f>
        <v>3000</v>
      </c>
      <c r="I297" s="287">
        <v>0</v>
      </c>
      <c r="J297" s="287">
        <v>0</v>
      </c>
      <c r="K297" s="287">
        <v>0</v>
      </c>
      <c r="L297" s="287">
        <v>0</v>
      </c>
    </row>
    <row r="298" spans="1:12" ht="12.75">
      <c r="A298" s="110"/>
      <c r="B298" s="110"/>
      <c r="C298" s="110" t="s">
        <v>329</v>
      </c>
      <c r="D298" s="42" t="s">
        <v>425</v>
      </c>
      <c r="E298" s="112">
        <v>3000</v>
      </c>
      <c r="F298" s="352">
        <v>3000</v>
      </c>
      <c r="G298" s="311">
        <v>0</v>
      </c>
      <c r="H298" s="298">
        <v>3000</v>
      </c>
      <c r="I298" s="1">
        <v>0</v>
      </c>
      <c r="J298" s="112">
        <v>0</v>
      </c>
      <c r="K298" s="112">
        <v>0</v>
      </c>
      <c r="L298" s="311">
        <v>0</v>
      </c>
    </row>
    <row r="299" spans="1:12" ht="12.75">
      <c r="A299" s="193"/>
      <c r="B299" s="193"/>
      <c r="C299" s="193" t="s">
        <v>278</v>
      </c>
      <c r="D299" s="260" t="s">
        <v>282</v>
      </c>
      <c r="E299" s="261">
        <v>18000</v>
      </c>
      <c r="F299" s="353">
        <v>18000</v>
      </c>
      <c r="G299" s="312">
        <v>18000</v>
      </c>
      <c r="H299" s="318">
        <v>0</v>
      </c>
      <c r="I299" s="1">
        <v>0</v>
      </c>
      <c r="J299" s="261">
        <v>0</v>
      </c>
      <c r="K299" s="261">
        <v>0</v>
      </c>
      <c r="L299" s="312">
        <v>0</v>
      </c>
    </row>
    <row r="300" spans="1:12" ht="12.75">
      <c r="A300" s="193"/>
      <c r="B300" s="193"/>
      <c r="C300" s="193" t="s">
        <v>319</v>
      </c>
      <c r="D300" s="41" t="s">
        <v>422</v>
      </c>
      <c r="E300" s="261">
        <v>5000</v>
      </c>
      <c r="F300" s="353">
        <v>5000</v>
      </c>
      <c r="G300" s="312">
        <v>0</v>
      </c>
      <c r="H300" s="318">
        <v>0</v>
      </c>
      <c r="I300" s="1">
        <v>0</v>
      </c>
      <c r="J300" s="261">
        <v>0</v>
      </c>
      <c r="K300" s="261">
        <v>0</v>
      </c>
      <c r="L300" s="312">
        <v>0</v>
      </c>
    </row>
    <row r="301" spans="1:12" ht="13.5" thickBot="1">
      <c r="A301" s="193"/>
      <c r="B301" s="193"/>
      <c r="C301" s="193" t="s">
        <v>279</v>
      </c>
      <c r="D301" s="42" t="s">
        <v>283</v>
      </c>
      <c r="E301" s="261">
        <v>14000</v>
      </c>
      <c r="F301" s="353">
        <v>14000</v>
      </c>
      <c r="G301" s="312">
        <v>0</v>
      </c>
      <c r="H301" s="318">
        <v>0</v>
      </c>
      <c r="I301" s="261">
        <v>0</v>
      </c>
      <c r="J301" s="261">
        <v>0</v>
      </c>
      <c r="K301" s="261">
        <v>0</v>
      </c>
      <c r="L301" s="312">
        <v>0</v>
      </c>
    </row>
    <row r="302" spans="1:12" ht="13.5" thickBot="1">
      <c r="A302" s="263"/>
      <c r="B302" s="264"/>
      <c r="C302" s="264"/>
      <c r="D302" s="259" t="s">
        <v>419</v>
      </c>
      <c r="E302" s="262">
        <f>E8+E11+E15+E20+E30+E38+E84+E87+E112+E117+E120+E124+E210+E219+E252+E266+E291+E296</f>
        <v>10082630.6</v>
      </c>
      <c r="F302" s="443">
        <f>F8+F11+F15+F20+F30+F38+F84+F87+F112+F117+F120+F124+F210+F219+F252+F266+F291+F296</f>
        <v>9252075.6</v>
      </c>
      <c r="G302" s="443">
        <f>G8+G11+G15+G20+G30+G38+G84+G87+G112+G117+G120+G124+G210+G219+G252+G266+G291+G296</f>
        <v>3426088</v>
      </c>
      <c r="H302" s="443">
        <f>H8+H11+H15+H20+H30+H38+H84+H87+H112+H117+H120+H124+H210+H219+H252+H266+H291+H296</f>
        <v>675838</v>
      </c>
      <c r="I302" s="443">
        <f>I8+I11+I15+I20+I30+I38+I84+I87+I112+I117+I120+I124+I210+I219+I252+I266+I291+I296</f>
        <v>264000</v>
      </c>
      <c r="J302" s="443">
        <f>J8+K306+J11+J15+J20+J30+J38+J84+J87+J112+J117+J120+J124+J210+J219+J252+J266+J291+J296</f>
        <v>210400</v>
      </c>
      <c r="K302" s="443">
        <f>K8+G307+K11+K15+K20+K30+K38+K84+K87+K112+K117+K120+K124+K210+K219+K252+K266+K291+K296</f>
        <v>0</v>
      </c>
      <c r="L302" s="443">
        <f>L8+E306+L11+L15+L20+L30+L38+L84+L87+L112+L117+L120+L124+L210+L219+L252+L266+L291+L296</f>
        <v>830555</v>
      </c>
    </row>
    <row r="303" ht="12.75">
      <c r="L303" s="6"/>
    </row>
    <row r="304" spans="5:12" ht="12.75">
      <c r="E304" s="330"/>
      <c r="L304" s="6"/>
    </row>
    <row r="305" spans="5:12" ht="12.75">
      <c r="E305" s="395"/>
      <c r="F305" s="6"/>
      <c r="L305" s="6"/>
    </row>
    <row r="306" spans="5:12" ht="10.5" customHeight="1">
      <c r="E306" s="396"/>
      <c r="F306" s="6"/>
      <c r="L306" s="6"/>
    </row>
    <row r="307" spans="5:12" ht="12.75">
      <c r="E307" s="396"/>
      <c r="F307" s="6"/>
      <c r="L307" s="6"/>
    </row>
    <row r="308" spans="5:12" ht="12.75">
      <c r="E308" s="397"/>
      <c r="F308" s="6"/>
      <c r="L308" s="6"/>
    </row>
    <row r="309" spans="5:12" ht="12.75">
      <c r="E309" s="398"/>
      <c r="F309" s="6"/>
      <c r="L309" s="6"/>
    </row>
    <row r="310" spans="5:12" ht="12.75">
      <c r="E310" s="6"/>
      <c r="F310" s="6"/>
      <c r="L310" s="6"/>
    </row>
    <row r="311" spans="5:12" ht="12.75">
      <c r="E311" s="125"/>
      <c r="L311" s="6"/>
    </row>
    <row r="312" spans="4:12" ht="12.75">
      <c r="D312" s="348"/>
      <c r="L312" s="6"/>
    </row>
    <row r="313" ht="12.75">
      <c r="L313" s="6"/>
    </row>
    <row r="314" ht="12.75">
      <c r="L314" s="6"/>
    </row>
    <row r="315" ht="12.75">
      <c r="L315" s="6"/>
    </row>
    <row r="316" ht="12.75">
      <c r="L316" s="6"/>
    </row>
    <row r="317" ht="12.75">
      <c r="L317" s="6"/>
    </row>
    <row r="318" ht="12.75">
      <c r="L318" s="6"/>
    </row>
    <row r="319" ht="12.75">
      <c r="L319" s="6"/>
    </row>
    <row r="320" ht="12.75">
      <c r="L320" s="6"/>
    </row>
    <row r="321" ht="12.75">
      <c r="L321" s="6"/>
    </row>
    <row r="322" ht="12.75">
      <c r="L322" s="6"/>
    </row>
    <row r="323" ht="12.75">
      <c r="L323" s="6"/>
    </row>
    <row r="324" ht="12.75">
      <c r="L324" s="6"/>
    </row>
    <row r="325" ht="12.75">
      <c r="L325" s="6"/>
    </row>
    <row r="326" ht="12.75">
      <c r="L326" s="6"/>
    </row>
    <row r="327" ht="12.75">
      <c r="L327" s="6"/>
    </row>
    <row r="328" ht="12.75">
      <c r="L328" s="6"/>
    </row>
    <row r="329" ht="12.75">
      <c r="L329" s="6"/>
    </row>
    <row r="330" ht="12.75">
      <c r="L330" s="6"/>
    </row>
    <row r="331" ht="12.75">
      <c r="L331" s="6"/>
    </row>
    <row r="332" ht="12.75">
      <c r="L332" s="6"/>
    </row>
    <row r="333" ht="12.75">
      <c r="L333" s="6"/>
    </row>
    <row r="334" ht="12.75">
      <c r="L334" s="6"/>
    </row>
    <row r="335" ht="12.75">
      <c r="L335" s="6"/>
    </row>
    <row r="336" ht="12.75">
      <c r="L336" s="6"/>
    </row>
    <row r="337" ht="12.75">
      <c r="L337" s="6"/>
    </row>
    <row r="338" ht="12.75">
      <c r="L338" s="6"/>
    </row>
    <row r="339" ht="12.75">
      <c r="L339" s="6"/>
    </row>
    <row r="340" ht="12.75">
      <c r="L340" s="6"/>
    </row>
    <row r="341" ht="12.75">
      <c r="L341" s="6"/>
    </row>
    <row r="342" ht="12.75">
      <c r="L342" s="6"/>
    </row>
    <row r="343" ht="12.75">
      <c r="L343" s="6"/>
    </row>
    <row r="344" ht="12.75">
      <c r="L344" s="6"/>
    </row>
    <row r="345" ht="12.75">
      <c r="L345" s="6"/>
    </row>
    <row r="346" ht="12.75">
      <c r="L346" s="6"/>
    </row>
    <row r="347" ht="12.75">
      <c r="L347" s="6"/>
    </row>
    <row r="348" ht="12.75">
      <c r="L348" s="6"/>
    </row>
    <row r="349" ht="12.75">
      <c r="L349" s="6"/>
    </row>
    <row r="350" ht="12.75">
      <c r="L350" s="6"/>
    </row>
    <row r="351" ht="12.75">
      <c r="L351" s="6"/>
    </row>
    <row r="352" ht="12.75">
      <c r="L352" s="6"/>
    </row>
    <row r="353" ht="12.75">
      <c r="L353" s="6"/>
    </row>
    <row r="354" ht="12.75">
      <c r="L354" s="6"/>
    </row>
    <row r="355" ht="12.75">
      <c r="L355" s="6"/>
    </row>
    <row r="356" ht="12.75">
      <c r="L356" s="6"/>
    </row>
    <row r="357" ht="12.75">
      <c r="L357" s="6"/>
    </row>
    <row r="358" ht="12.75">
      <c r="L358" s="6"/>
    </row>
    <row r="359" ht="12.75">
      <c r="L359" s="6"/>
    </row>
    <row r="360" ht="12.75">
      <c r="L360" s="6"/>
    </row>
    <row r="361" ht="12.75">
      <c r="L361" s="6"/>
    </row>
    <row r="362" ht="12.75">
      <c r="L362" s="6"/>
    </row>
    <row r="363" ht="12.75">
      <c r="L363" s="6"/>
    </row>
    <row r="364" ht="12.75">
      <c r="L364" s="6"/>
    </row>
    <row r="365" ht="12.75">
      <c r="L365" s="6"/>
    </row>
    <row r="366" ht="12.75">
      <c r="L366" s="6"/>
    </row>
    <row r="367" ht="12.75">
      <c r="L367" s="6"/>
    </row>
    <row r="368" ht="12.75">
      <c r="L368" s="6"/>
    </row>
    <row r="369" ht="12.75">
      <c r="L369" s="6"/>
    </row>
    <row r="370" ht="12.75">
      <c r="L370" s="6"/>
    </row>
    <row r="371" ht="12.75">
      <c r="L371" s="6"/>
    </row>
    <row r="372" ht="12.75">
      <c r="L372" s="6"/>
    </row>
    <row r="373" ht="12.75">
      <c r="L373" s="6"/>
    </row>
    <row r="374" ht="12.75">
      <c r="L374" s="6"/>
    </row>
    <row r="375" ht="12.75">
      <c r="L375" s="6"/>
    </row>
    <row r="376" ht="12.75">
      <c r="L376" s="6"/>
    </row>
    <row r="377" ht="12.75">
      <c r="L377" s="6"/>
    </row>
    <row r="378" ht="12.75">
      <c r="L378" s="6"/>
    </row>
    <row r="379" ht="12.75">
      <c r="L379" s="6"/>
    </row>
    <row r="380" ht="12.75">
      <c r="L380" s="6"/>
    </row>
    <row r="381" ht="12.75">
      <c r="L381" s="6"/>
    </row>
    <row r="382" ht="12.75">
      <c r="L382" s="6"/>
    </row>
    <row r="383" ht="12.75">
      <c r="L383" s="6"/>
    </row>
    <row r="384" ht="12.75">
      <c r="L384" s="6"/>
    </row>
    <row r="385" ht="12.75">
      <c r="L385" s="6"/>
    </row>
    <row r="386" ht="12.75">
      <c r="L386" s="6"/>
    </row>
    <row r="387" ht="12.75">
      <c r="L387" s="6"/>
    </row>
    <row r="388" ht="12.75">
      <c r="L388" s="6"/>
    </row>
    <row r="389" ht="12.75">
      <c r="L389" s="6"/>
    </row>
    <row r="390" ht="12.75">
      <c r="L390" s="6"/>
    </row>
    <row r="391" ht="12.75">
      <c r="L391" s="6"/>
    </row>
    <row r="392" ht="12.75">
      <c r="L392" s="6"/>
    </row>
    <row r="393" ht="12.75">
      <c r="L393" s="6"/>
    </row>
    <row r="394" ht="12.75">
      <c r="L394" s="6"/>
    </row>
    <row r="395" ht="12.75">
      <c r="L395" s="6"/>
    </row>
    <row r="396" ht="12.75">
      <c r="L396" s="6"/>
    </row>
    <row r="397" ht="12.75">
      <c r="L397" s="6"/>
    </row>
    <row r="398" ht="12.75">
      <c r="L398" s="6"/>
    </row>
    <row r="399" ht="12.75">
      <c r="L399" s="6"/>
    </row>
    <row r="400" ht="12.75">
      <c r="L400" s="6"/>
    </row>
    <row r="401" ht="12.75">
      <c r="L401" s="6"/>
    </row>
    <row r="402" ht="12.75">
      <c r="L402" s="6"/>
    </row>
    <row r="403" ht="12.75">
      <c r="L403" s="6"/>
    </row>
    <row r="404" ht="12.75">
      <c r="L404" s="6"/>
    </row>
    <row r="405" ht="12.75">
      <c r="L405" s="6"/>
    </row>
    <row r="406" ht="12.75">
      <c r="L406" s="6"/>
    </row>
    <row r="407" ht="12.75">
      <c r="L407" s="6"/>
    </row>
    <row r="408" ht="12.75">
      <c r="L408" s="6"/>
    </row>
    <row r="409" ht="12.75">
      <c r="L409" s="6"/>
    </row>
    <row r="410" ht="12.75">
      <c r="L410" s="6"/>
    </row>
    <row r="411" ht="12.75">
      <c r="L411" s="6"/>
    </row>
  </sheetData>
  <mergeCells count="10">
    <mergeCell ref="F5:F6"/>
    <mergeCell ref="L5:L6"/>
    <mergeCell ref="C4:C6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0.7874015748031497" bottom="0.7874015748031497" header="0.5118110236220472" footer="0.5118110236220472"/>
  <pageSetup fitToHeight="101" fitToWidth="1" horizontalDpi="600" verticalDpi="600" orientation="portrait" paperSize="9" scale="54" r:id="rId1"/>
  <headerFooter alignWithMargins="0">
    <oddHeader>&amp;RZałącznik nr 2
do uchwały Rady Gminy nr XV/83/2007 z dnia 17 grudzien 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00390625" defaultRowHeight="12.75"/>
  <cols>
    <col min="1" max="1" width="5.625" style="1" customWidth="1"/>
    <col min="2" max="2" width="7.875" style="1" customWidth="1"/>
    <col min="3" max="4" width="7.75390625" style="1" customWidth="1"/>
    <col min="5" max="5" width="18.1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4.87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448" t="s">
        <v>502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0" t="s">
        <v>47</v>
      </c>
    </row>
    <row r="3" spans="1:12" s="36" customFormat="1" ht="19.5" customHeight="1">
      <c r="A3" s="449" t="s">
        <v>66</v>
      </c>
      <c r="B3" s="449" t="s">
        <v>2</v>
      </c>
      <c r="C3" s="449" t="s">
        <v>46</v>
      </c>
      <c r="D3" s="459" t="s">
        <v>96</v>
      </c>
      <c r="E3" s="458" t="s">
        <v>98</v>
      </c>
      <c r="F3" s="458" t="s">
        <v>93</v>
      </c>
      <c r="G3" s="458" t="s">
        <v>75</v>
      </c>
      <c r="H3" s="458"/>
      <c r="I3" s="458"/>
      <c r="J3" s="458"/>
      <c r="K3" s="458"/>
      <c r="L3" s="458" t="s">
        <v>95</v>
      </c>
    </row>
    <row r="4" spans="1:12" s="36" customFormat="1" ht="19.5" customHeight="1">
      <c r="A4" s="449"/>
      <c r="B4" s="449"/>
      <c r="C4" s="449"/>
      <c r="D4" s="460"/>
      <c r="E4" s="458"/>
      <c r="F4" s="458"/>
      <c r="G4" s="458" t="s">
        <v>183</v>
      </c>
      <c r="H4" s="458" t="s">
        <v>20</v>
      </c>
      <c r="I4" s="458"/>
      <c r="J4" s="458"/>
      <c r="K4" s="458"/>
      <c r="L4" s="458"/>
    </row>
    <row r="5" spans="1:12" s="36" customFormat="1" ht="29.25" customHeight="1">
      <c r="A5" s="449"/>
      <c r="B5" s="449"/>
      <c r="C5" s="449"/>
      <c r="D5" s="460"/>
      <c r="E5" s="458"/>
      <c r="F5" s="458"/>
      <c r="G5" s="458"/>
      <c r="H5" s="458" t="s">
        <v>94</v>
      </c>
      <c r="I5" s="458" t="s">
        <v>88</v>
      </c>
      <c r="J5" s="458" t="s">
        <v>99</v>
      </c>
      <c r="K5" s="458" t="s">
        <v>89</v>
      </c>
      <c r="L5" s="458"/>
    </row>
    <row r="6" spans="1:12" s="36" customFormat="1" ht="19.5" customHeight="1">
      <c r="A6" s="449"/>
      <c r="B6" s="449"/>
      <c r="C6" s="449"/>
      <c r="D6" s="460"/>
      <c r="E6" s="458"/>
      <c r="F6" s="458"/>
      <c r="G6" s="458"/>
      <c r="H6" s="458"/>
      <c r="I6" s="458"/>
      <c r="J6" s="458"/>
      <c r="K6" s="458"/>
      <c r="L6" s="458"/>
    </row>
    <row r="7" spans="1:12" s="36" customFormat="1" ht="19.5" customHeight="1">
      <c r="A7" s="449"/>
      <c r="B7" s="449"/>
      <c r="C7" s="449"/>
      <c r="D7" s="461"/>
      <c r="E7" s="458"/>
      <c r="F7" s="458"/>
      <c r="G7" s="458"/>
      <c r="H7" s="458"/>
      <c r="I7" s="458"/>
      <c r="J7" s="458"/>
      <c r="K7" s="458"/>
      <c r="L7" s="458"/>
    </row>
    <row r="8" spans="1:12" ht="7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</row>
    <row r="9" spans="1:12" ht="51" customHeight="1">
      <c r="A9" s="25" t="s">
        <v>13</v>
      </c>
      <c r="B9" s="18">
        <v>750</v>
      </c>
      <c r="C9" s="18">
        <v>75023</v>
      </c>
      <c r="D9" s="18">
        <v>6060</v>
      </c>
      <c r="E9" s="64" t="s">
        <v>479</v>
      </c>
      <c r="F9" s="157">
        <v>7000</v>
      </c>
      <c r="G9" s="157">
        <v>7000</v>
      </c>
      <c r="H9" s="157">
        <v>7000</v>
      </c>
      <c r="I9" s="157"/>
      <c r="J9" s="158" t="s">
        <v>466</v>
      </c>
      <c r="K9" s="157">
        <v>0</v>
      </c>
      <c r="L9" s="157" t="s">
        <v>463</v>
      </c>
    </row>
    <row r="10" spans="1:12" ht="51">
      <c r="A10" s="26" t="s">
        <v>14</v>
      </c>
      <c r="B10" s="19">
        <v>754</v>
      </c>
      <c r="C10" s="19">
        <v>75421</v>
      </c>
      <c r="D10" s="19">
        <v>6060</v>
      </c>
      <c r="E10" s="37" t="s">
        <v>462</v>
      </c>
      <c r="F10" s="96">
        <v>50000</v>
      </c>
      <c r="G10" s="96">
        <v>50000</v>
      </c>
      <c r="H10" s="96">
        <v>50000</v>
      </c>
      <c r="I10" s="96">
        <v>0</v>
      </c>
      <c r="J10" s="159" t="s">
        <v>467</v>
      </c>
      <c r="K10" s="96">
        <v>0</v>
      </c>
      <c r="L10" s="96" t="s">
        <v>463</v>
      </c>
    </row>
    <row r="11" spans="1:12" ht="63.75">
      <c r="A11" s="26" t="s">
        <v>15</v>
      </c>
      <c r="B11" s="19">
        <v>801</v>
      </c>
      <c r="C11" s="19">
        <v>80113</v>
      </c>
      <c r="D11" s="19">
        <v>6060</v>
      </c>
      <c r="E11" s="37" t="s">
        <v>464</v>
      </c>
      <c r="F11" s="96">
        <v>130000</v>
      </c>
      <c r="G11" s="96">
        <v>130000</v>
      </c>
      <c r="H11" s="96">
        <v>30000</v>
      </c>
      <c r="I11" s="96">
        <v>0</v>
      </c>
      <c r="J11" s="160" t="s">
        <v>470</v>
      </c>
      <c r="K11" s="96">
        <v>0</v>
      </c>
      <c r="L11" s="96" t="s">
        <v>463</v>
      </c>
    </row>
    <row r="12" spans="1:12" ht="51">
      <c r="A12" s="26" t="s">
        <v>1</v>
      </c>
      <c r="B12" s="19">
        <v>801</v>
      </c>
      <c r="C12" s="19">
        <v>80195</v>
      </c>
      <c r="D12" s="19">
        <v>6050</v>
      </c>
      <c r="E12" s="37" t="s">
        <v>465</v>
      </c>
      <c r="F12" s="96">
        <v>643555</v>
      </c>
      <c r="G12" s="96">
        <v>643555</v>
      </c>
      <c r="H12" s="96">
        <v>0</v>
      </c>
      <c r="I12" s="96">
        <v>643555</v>
      </c>
      <c r="J12" s="160" t="s">
        <v>467</v>
      </c>
      <c r="K12" s="96">
        <v>0</v>
      </c>
      <c r="L12" s="96" t="s">
        <v>468</v>
      </c>
    </row>
    <row r="13" spans="1:12" ht="22.5" customHeight="1">
      <c r="A13" s="447" t="s">
        <v>90</v>
      </c>
      <c r="B13" s="447"/>
      <c r="C13" s="447"/>
      <c r="D13" s="447"/>
      <c r="E13" s="447"/>
      <c r="F13" s="98">
        <f>SUM(F9:F12)</f>
        <v>830555</v>
      </c>
      <c r="G13" s="98">
        <f>SUM(G9:G12)</f>
        <v>830555</v>
      </c>
      <c r="H13" s="98">
        <f>SUM(H9:H12)</f>
        <v>87000</v>
      </c>
      <c r="I13" s="98">
        <v>643555</v>
      </c>
      <c r="J13" s="98">
        <v>100000</v>
      </c>
      <c r="K13" s="98">
        <v>0</v>
      </c>
      <c r="L13" s="48" t="s">
        <v>51</v>
      </c>
    </row>
    <row r="15" ht="12.75">
      <c r="A15" s="1" t="s">
        <v>73</v>
      </c>
    </row>
    <row r="16" spans="1:11" ht="12.75">
      <c r="A16" s="1" t="s">
        <v>70</v>
      </c>
      <c r="K16" s="125"/>
    </row>
    <row r="17" ht="12.75">
      <c r="A17" s="1" t="s">
        <v>71</v>
      </c>
    </row>
    <row r="18" spans="1:5" ht="12.75">
      <c r="A18" s="161" t="s">
        <v>72</v>
      </c>
      <c r="B18" s="161"/>
      <c r="C18" s="161" t="s">
        <v>480</v>
      </c>
      <c r="D18" s="161"/>
      <c r="E18" s="161"/>
    </row>
    <row r="20" ht="14.25">
      <c r="A20" s="49" t="s">
        <v>97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 XV/83/2007 
z dnia 17 grudzień 2007r.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49">
      <selection activeCell="H4" sqref="H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1:5" ht="15" customHeight="1">
      <c r="A1" s="462" t="s">
        <v>100</v>
      </c>
      <c r="B1" s="462"/>
      <c r="C1" s="462"/>
      <c r="D1" s="462"/>
      <c r="E1" s="462"/>
    </row>
    <row r="2" spans="1:5" ht="15" customHeight="1">
      <c r="A2" s="462" t="s">
        <v>184</v>
      </c>
      <c r="B2" s="462"/>
      <c r="C2" s="462"/>
      <c r="D2" s="462"/>
      <c r="E2" s="462"/>
    </row>
    <row r="4" ht="13.5" thickBot="1">
      <c r="E4" s="11" t="s">
        <v>47</v>
      </c>
    </row>
    <row r="5" spans="1:5" ht="15.75" thickBot="1">
      <c r="A5" s="50" t="s">
        <v>101</v>
      </c>
      <c r="B5" s="50" t="s">
        <v>5</v>
      </c>
      <c r="C5" s="50" t="s">
        <v>102</v>
      </c>
      <c r="D5" s="463" t="s">
        <v>8</v>
      </c>
      <c r="E5" s="464"/>
    </row>
    <row r="6" spans="1:5" ht="15">
      <c r="A6" s="51"/>
      <c r="B6" s="51"/>
      <c r="C6" s="51" t="s">
        <v>4</v>
      </c>
      <c r="D6" s="52" t="s">
        <v>103</v>
      </c>
      <c r="E6" s="53" t="s">
        <v>104</v>
      </c>
    </row>
    <row r="7" spans="1:5" ht="15.75" thickBot="1">
      <c r="A7" s="51"/>
      <c r="B7" s="51"/>
      <c r="C7" s="51"/>
      <c r="D7" s="54" t="s">
        <v>185</v>
      </c>
      <c r="E7" s="54" t="s">
        <v>64</v>
      </c>
    </row>
    <row r="8" spans="1:5" ht="9" customHeight="1" thickBot="1">
      <c r="A8" s="55">
        <v>1</v>
      </c>
      <c r="B8" s="55">
        <v>2</v>
      </c>
      <c r="C8" s="55">
        <v>3</v>
      </c>
      <c r="D8" s="55">
        <v>4</v>
      </c>
      <c r="E8" s="55">
        <v>5</v>
      </c>
    </row>
    <row r="9" spans="1:5" ht="19.5" customHeight="1">
      <c r="A9" s="144" t="s">
        <v>13</v>
      </c>
      <c r="B9" s="145" t="s">
        <v>105</v>
      </c>
      <c r="C9" s="56"/>
      <c r="D9" s="174">
        <v>8737339</v>
      </c>
      <c r="E9" s="368">
        <v>9380076</v>
      </c>
    </row>
    <row r="10" spans="1:5" ht="19.5" customHeight="1">
      <c r="A10" s="146" t="s">
        <v>14</v>
      </c>
      <c r="B10" s="147" t="s">
        <v>75</v>
      </c>
      <c r="C10" s="57"/>
      <c r="D10" s="175">
        <v>10112235</v>
      </c>
      <c r="E10" s="175">
        <v>10023631</v>
      </c>
    </row>
    <row r="11" spans="1:5" ht="19.5" customHeight="1">
      <c r="A11" s="57"/>
      <c r="B11" s="58" t="s">
        <v>106</v>
      </c>
      <c r="C11" s="57"/>
      <c r="D11" s="175">
        <v>0</v>
      </c>
      <c r="E11" s="175">
        <v>0</v>
      </c>
    </row>
    <row r="12" spans="1:5" ht="19.5" customHeight="1" thickBot="1">
      <c r="A12" s="59"/>
      <c r="B12" s="60" t="s">
        <v>107</v>
      </c>
      <c r="C12" s="59"/>
      <c r="D12" s="176">
        <v>-1374896</v>
      </c>
      <c r="E12" s="176">
        <v>-643555</v>
      </c>
    </row>
    <row r="13" spans="1:5" ht="19.5" customHeight="1" thickBot="1">
      <c r="A13" s="50" t="s">
        <v>11</v>
      </c>
      <c r="B13" s="61" t="s">
        <v>108</v>
      </c>
      <c r="C13" s="62"/>
      <c r="D13" s="177">
        <v>1374896</v>
      </c>
      <c r="E13" s="177">
        <v>643555</v>
      </c>
    </row>
    <row r="14" spans="1:5" ht="19.5" customHeight="1" thickBot="1">
      <c r="A14" s="465" t="s">
        <v>28</v>
      </c>
      <c r="B14" s="466"/>
      <c r="C14" s="63"/>
      <c r="D14" s="178">
        <v>1867687</v>
      </c>
      <c r="E14" s="178">
        <v>1261823</v>
      </c>
    </row>
    <row r="15" spans="1:5" ht="19.5" customHeight="1">
      <c r="A15" s="148" t="s">
        <v>13</v>
      </c>
      <c r="B15" s="149" t="s">
        <v>22</v>
      </c>
      <c r="C15" s="148" t="s">
        <v>29</v>
      </c>
      <c r="D15" s="179">
        <v>1867687</v>
      </c>
      <c r="E15" s="179">
        <v>1261823</v>
      </c>
    </row>
    <row r="16" spans="1:5" ht="19.5" customHeight="1">
      <c r="A16" s="146" t="s">
        <v>14</v>
      </c>
      <c r="B16" s="147" t="s">
        <v>23</v>
      </c>
      <c r="C16" s="146" t="s">
        <v>29</v>
      </c>
      <c r="D16" s="175">
        <v>0</v>
      </c>
      <c r="E16" s="175">
        <v>0</v>
      </c>
    </row>
    <row r="17" spans="1:5" ht="49.5" customHeight="1">
      <c r="A17" s="146" t="s">
        <v>15</v>
      </c>
      <c r="B17" s="150" t="s">
        <v>109</v>
      </c>
      <c r="C17" s="146" t="s">
        <v>55</v>
      </c>
      <c r="D17" s="175">
        <v>0</v>
      </c>
      <c r="E17" s="175">
        <v>0</v>
      </c>
    </row>
    <row r="18" spans="1:5" ht="19.5" customHeight="1">
      <c r="A18" s="146" t="s">
        <v>1</v>
      </c>
      <c r="B18" s="147" t="s">
        <v>31</v>
      </c>
      <c r="C18" s="146" t="s">
        <v>56</v>
      </c>
      <c r="D18" s="175">
        <v>0</v>
      </c>
      <c r="E18" s="175">
        <v>0</v>
      </c>
    </row>
    <row r="19" spans="1:5" ht="19.5" customHeight="1">
      <c r="A19" s="146" t="s">
        <v>21</v>
      </c>
      <c r="B19" s="147" t="s">
        <v>110</v>
      </c>
      <c r="C19" s="146" t="s">
        <v>57</v>
      </c>
      <c r="D19" s="175">
        <v>0</v>
      </c>
      <c r="E19" s="175">
        <v>0</v>
      </c>
    </row>
    <row r="20" spans="1:5" ht="19.5" customHeight="1">
      <c r="A20" s="146" t="s">
        <v>24</v>
      </c>
      <c r="B20" s="147" t="s">
        <v>25</v>
      </c>
      <c r="C20" s="146" t="s">
        <v>30</v>
      </c>
      <c r="D20" s="175">
        <v>0</v>
      </c>
      <c r="E20" s="175">
        <v>0</v>
      </c>
    </row>
    <row r="21" spans="1:5" ht="19.5" customHeight="1">
      <c r="A21" s="146" t="s">
        <v>27</v>
      </c>
      <c r="B21" s="147" t="s">
        <v>111</v>
      </c>
      <c r="C21" s="146" t="s">
        <v>34</v>
      </c>
      <c r="D21" s="175">
        <v>0</v>
      </c>
      <c r="E21" s="175">
        <v>0</v>
      </c>
    </row>
    <row r="22" spans="1:5" ht="19.5" customHeight="1">
      <c r="A22" s="146" t="s">
        <v>33</v>
      </c>
      <c r="B22" s="147" t="s">
        <v>54</v>
      </c>
      <c r="C22" s="146" t="s">
        <v>112</v>
      </c>
      <c r="D22" s="175">
        <v>0</v>
      </c>
      <c r="E22" s="175">
        <v>0</v>
      </c>
    </row>
    <row r="23" spans="1:5" ht="19.5" customHeight="1" thickBot="1">
      <c r="A23" s="144" t="s">
        <v>52</v>
      </c>
      <c r="B23" s="145" t="s">
        <v>53</v>
      </c>
      <c r="C23" s="144" t="s">
        <v>32</v>
      </c>
      <c r="D23" s="174">
        <v>0</v>
      </c>
      <c r="E23" s="174">
        <v>0</v>
      </c>
    </row>
    <row r="24" spans="1:5" ht="19.5" customHeight="1" thickBot="1">
      <c r="A24" s="465" t="s">
        <v>113</v>
      </c>
      <c r="B24" s="466"/>
      <c r="C24" s="63"/>
      <c r="D24" s="178">
        <f>SUM(D25:D27)</f>
        <v>492791</v>
      </c>
      <c r="E24" s="178">
        <f>SUM(E25:E26)</f>
        <v>618268</v>
      </c>
    </row>
    <row r="25" spans="1:5" ht="19.5" customHeight="1">
      <c r="A25" s="151" t="s">
        <v>13</v>
      </c>
      <c r="B25" s="152" t="s">
        <v>58</v>
      </c>
      <c r="C25" s="151" t="s">
        <v>36</v>
      </c>
      <c r="D25" s="180">
        <v>333810</v>
      </c>
      <c r="E25" s="180">
        <v>459287</v>
      </c>
    </row>
    <row r="26" spans="1:5" ht="15.75" customHeight="1">
      <c r="A26" s="146" t="s">
        <v>14</v>
      </c>
      <c r="B26" s="147" t="s">
        <v>35</v>
      </c>
      <c r="C26" s="146" t="s">
        <v>36</v>
      </c>
      <c r="D26" s="175">
        <v>158981</v>
      </c>
      <c r="E26" s="175">
        <v>158981</v>
      </c>
    </row>
    <row r="27" spans="1:5" ht="58.5" customHeight="1">
      <c r="A27" s="146" t="s">
        <v>15</v>
      </c>
      <c r="B27" s="150" t="s">
        <v>116</v>
      </c>
      <c r="C27" s="146" t="s">
        <v>62</v>
      </c>
      <c r="D27" s="175">
        <v>0</v>
      </c>
      <c r="E27" s="175">
        <v>0</v>
      </c>
    </row>
    <row r="28" spans="1:5" ht="19.5" customHeight="1">
      <c r="A28" s="146" t="s">
        <v>1</v>
      </c>
      <c r="B28" s="147" t="s">
        <v>59</v>
      </c>
      <c r="C28" s="146" t="s">
        <v>50</v>
      </c>
      <c r="D28" s="175">
        <v>0</v>
      </c>
      <c r="E28" s="175">
        <v>0</v>
      </c>
    </row>
    <row r="29" spans="1:5" ht="19.5" customHeight="1">
      <c r="A29" s="146" t="s">
        <v>21</v>
      </c>
      <c r="B29" s="147" t="s">
        <v>60</v>
      </c>
      <c r="C29" s="146" t="s">
        <v>38</v>
      </c>
      <c r="D29" s="175">
        <v>0</v>
      </c>
      <c r="E29" s="175">
        <v>0</v>
      </c>
    </row>
    <row r="30" spans="1:5" ht="19.5" customHeight="1">
      <c r="A30" s="146" t="s">
        <v>24</v>
      </c>
      <c r="B30" s="147" t="s">
        <v>26</v>
      </c>
      <c r="C30" s="146" t="s">
        <v>39</v>
      </c>
      <c r="D30" s="175">
        <v>0</v>
      </c>
      <c r="E30" s="175">
        <v>0</v>
      </c>
    </row>
    <row r="31" spans="1:5" ht="19.5" customHeight="1">
      <c r="A31" s="146" t="s">
        <v>27</v>
      </c>
      <c r="B31" s="153" t="s">
        <v>61</v>
      </c>
      <c r="C31" s="154" t="s">
        <v>40</v>
      </c>
      <c r="D31" s="181">
        <v>0</v>
      </c>
      <c r="E31" s="181">
        <v>0</v>
      </c>
    </row>
    <row r="32" spans="1:5" ht="19.5" customHeight="1" thickBot="1">
      <c r="A32" s="155" t="s">
        <v>33</v>
      </c>
      <c r="B32" s="156" t="s">
        <v>41</v>
      </c>
      <c r="C32" s="155" t="s">
        <v>37</v>
      </c>
      <c r="D32" s="182">
        <v>0</v>
      </c>
      <c r="E32" s="182">
        <v>0</v>
      </c>
    </row>
    <row r="33" spans="1:5" ht="19.5" customHeight="1">
      <c r="A33" s="5"/>
      <c r="B33" s="6"/>
      <c r="C33" s="6"/>
      <c r="D33" s="6"/>
      <c r="E33" s="6"/>
    </row>
    <row r="34" ht="12.75">
      <c r="A34" s="4"/>
    </row>
    <row r="35" spans="1:2" ht="14.25">
      <c r="A35" s="4" t="s">
        <v>115</v>
      </c>
      <c r="B35" s="1" t="s">
        <v>114</v>
      </c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4
do uchwały Rady Gminy nr XV/83/2007 z dnia 17 grudzień 2007r.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defaultGridColor="0" view="pageBreakPreview" zoomScale="60" colorId="8" workbookViewId="0" topLeftCell="A1">
      <selection activeCell="I5" sqref="I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48.75" customHeight="1">
      <c r="A1" s="467" t="s">
        <v>503</v>
      </c>
      <c r="B1" s="467"/>
      <c r="C1" s="467"/>
      <c r="D1" s="467"/>
      <c r="E1" s="467"/>
      <c r="F1" s="467"/>
      <c r="G1" s="467"/>
      <c r="H1" s="467"/>
      <c r="I1" s="467"/>
      <c r="J1" s="467"/>
    </row>
    <row r="2" ht="12.75">
      <c r="J2" s="10" t="s">
        <v>47</v>
      </c>
    </row>
    <row r="3" spans="1:10" s="4" customFormat="1" ht="20.25" customHeight="1">
      <c r="A3" s="449" t="s">
        <v>2</v>
      </c>
      <c r="B3" s="459" t="s">
        <v>3</v>
      </c>
      <c r="C3" s="459" t="s">
        <v>91</v>
      </c>
      <c r="D3" s="458" t="s">
        <v>86</v>
      </c>
      <c r="E3" s="458" t="s">
        <v>118</v>
      </c>
      <c r="F3" s="458" t="s">
        <v>76</v>
      </c>
      <c r="G3" s="458"/>
      <c r="H3" s="458"/>
      <c r="I3" s="458"/>
      <c r="J3" s="458"/>
    </row>
    <row r="4" spans="1:10" s="4" customFormat="1" ht="20.25" customHeight="1">
      <c r="A4" s="449"/>
      <c r="B4" s="460"/>
      <c r="C4" s="460"/>
      <c r="D4" s="449"/>
      <c r="E4" s="458"/>
      <c r="F4" s="458" t="s">
        <v>84</v>
      </c>
      <c r="G4" s="458" t="s">
        <v>6</v>
      </c>
      <c r="H4" s="458"/>
      <c r="I4" s="458"/>
      <c r="J4" s="458" t="s">
        <v>85</v>
      </c>
    </row>
    <row r="5" spans="1:10" s="4" customFormat="1" ht="65.25" customHeight="1">
      <c r="A5" s="449"/>
      <c r="B5" s="461"/>
      <c r="C5" s="461"/>
      <c r="D5" s="449"/>
      <c r="E5" s="458"/>
      <c r="F5" s="458"/>
      <c r="G5" s="16" t="s">
        <v>81</v>
      </c>
      <c r="H5" s="16" t="s">
        <v>82</v>
      </c>
      <c r="I5" s="16" t="s">
        <v>119</v>
      </c>
      <c r="J5" s="458"/>
    </row>
    <row r="6" spans="1:10" ht="9" customHeight="1" thickBot="1">
      <c r="A6" s="183">
        <v>1</v>
      </c>
      <c r="B6" s="183">
        <v>2</v>
      </c>
      <c r="C6" s="183">
        <v>3</v>
      </c>
      <c r="D6" s="183">
        <v>4</v>
      </c>
      <c r="E6" s="183">
        <v>5</v>
      </c>
      <c r="F6" s="183">
        <v>6</v>
      </c>
      <c r="G6" s="183">
        <v>7</v>
      </c>
      <c r="H6" s="183">
        <v>8</v>
      </c>
      <c r="I6" s="183">
        <v>9</v>
      </c>
      <c r="J6" s="183">
        <v>10</v>
      </c>
    </row>
    <row r="7" spans="1:10" ht="17.25" customHeight="1" thickBot="1">
      <c r="A7" s="200">
        <v>750</v>
      </c>
      <c r="B7" s="201"/>
      <c r="C7" s="201"/>
      <c r="D7" s="202">
        <v>31744</v>
      </c>
      <c r="E7" s="202">
        <v>31744</v>
      </c>
      <c r="F7" s="202">
        <v>31744</v>
      </c>
      <c r="G7" s="202">
        <v>26552</v>
      </c>
      <c r="H7" s="202">
        <v>5192</v>
      </c>
      <c r="I7" s="202">
        <v>0</v>
      </c>
      <c r="J7" s="203">
        <v>0</v>
      </c>
    </row>
    <row r="8" spans="1:10" ht="19.5" customHeight="1" thickBot="1">
      <c r="A8" s="188"/>
      <c r="B8" s="206">
        <v>75011</v>
      </c>
      <c r="C8" s="207"/>
      <c r="D8" s="208">
        <v>31744</v>
      </c>
      <c r="E8" s="208">
        <f>SUM(E10:E12)</f>
        <v>31744</v>
      </c>
      <c r="F8" s="208">
        <f>SUM(F10:F12)</f>
        <v>31744</v>
      </c>
      <c r="G8" s="208">
        <v>26552</v>
      </c>
      <c r="H8" s="208">
        <f>SUM(H11:H12)</f>
        <v>5192</v>
      </c>
      <c r="I8" s="208">
        <v>0</v>
      </c>
      <c r="J8" s="209">
        <v>0</v>
      </c>
    </row>
    <row r="9" spans="1:10" ht="19.5" customHeight="1">
      <c r="A9" s="88"/>
      <c r="B9" s="101"/>
      <c r="C9" s="210">
        <v>2010</v>
      </c>
      <c r="D9" s="211">
        <v>31744</v>
      </c>
      <c r="E9" s="212"/>
      <c r="F9" s="212"/>
      <c r="G9" s="212"/>
      <c r="H9" s="212"/>
      <c r="I9" s="212"/>
      <c r="J9" s="212"/>
    </row>
    <row r="10" spans="1:10" ht="19.5" customHeight="1">
      <c r="A10" s="19"/>
      <c r="B10" s="19"/>
      <c r="C10" s="26">
        <v>4010</v>
      </c>
      <c r="D10" s="96"/>
      <c r="E10" s="99">
        <v>26552</v>
      </c>
      <c r="F10" s="99">
        <v>26552</v>
      </c>
      <c r="G10" s="99">
        <v>26552</v>
      </c>
      <c r="H10" s="99">
        <v>0</v>
      </c>
      <c r="I10" s="99">
        <v>0</v>
      </c>
      <c r="J10" s="99">
        <v>0</v>
      </c>
    </row>
    <row r="11" spans="1:10" ht="19.5" customHeight="1">
      <c r="A11" s="19"/>
      <c r="B11" s="19"/>
      <c r="C11" s="26">
        <v>4110</v>
      </c>
      <c r="D11" s="96"/>
      <c r="E11" s="99">
        <v>4541</v>
      </c>
      <c r="F11" s="99">
        <v>4541</v>
      </c>
      <c r="G11" s="99">
        <v>0</v>
      </c>
      <c r="H11" s="99">
        <v>4541</v>
      </c>
      <c r="I11" s="99">
        <v>0</v>
      </c>
      <c r="J11" s="99">
        <v>0</v>
      </c>
    </row>
    <row r="12" spans="1:10" ht="19.5" customHeight="1" thickBot="1">
      <c r="A12" s="43"/>
      <c r="B12" s="43"/>
      <c r="C12" s="198">
        <v>4120</v>
      </c>
      <c r="D12" s="97"/>
      <c r="E12" s="100">
        <v>651</v>
      </c>
      <c r="F12" s="100">
        <v>651</v>
      </c>
      <c r="G12" s="100">
        <v>0</v>
      </c>
      <c r="H12" s="100">
        <v>651</v>
      </c>
      <c r="I12" s="100">
        <v>0</v>
      </c>
      <c r="J12" s="100">
        <v>0</v>
      </c>
    </row>
    <row r="13" spans="1:10" ht="19.5" customHeight="1" thickBot="1">
      <c r="A13" s="204">
        <v>754</v>
      </c>
      <c r="B13" s="205"/>
      <c r="C13" s="205"/>
      <c r="D13" s="202">
        <v>500</v>
      </c>
      <c r="E13" s="202">
        <v>500</v>
      </c>
      <c r="F13" s="202">
        <v>500</v>
      </c>
      <c r="G13" s="202">
        <v>0</v>
      </c>
      <c r="H13" s="202">
        <v>0</v>
      </c>
      <c r="I13" s="202">
        <v>0</v>
      </c>
      <c r="J13" s="203">
        <v>0</v>
      </c>
    </row>
    <row r="14" spans="1:10" ht="19.5" customHeight="1" thickBot="1">
      <c r="A14" s="188"/>
      <c r="B14" s="206">
        <v>75414</v>
      </c>
      <c r="C14" s="207"/>
      <c r="D14" s="208">
        <v>500</v>
      </c>
      <c r="E14" s="208">
        <v>500</v>
      </c>
      <c r="F14" s="208">
        <v>500</v>
      </c>
      <c r="G14" s="208">
        <v>0</v>
      </c>
      <c r="H14" s="208">
        <v>0</v>
      </c>
      <c r="I14" s="208">
        <v>0</v>
      </c>
      <c r="J14" s="209">
        <v>0</v>
      </c>
    </row>
    <row r="15" spans="1:10" ht="19.5" customHeight="1">
      <c r="A15" s="19"/>
      <c r="B15" s="101"/>
      <c r="C15" s="210">
        <v>2010</v>
      </c>
      <c r="D15" s="211">
        <v>500</v>
      </c>
      <c r="E15" s="212"/>
      <c r="F15" s="212"/>
      <c r="G15" s="212"/>
      <c r="H15" s="212"/>
      <c r="I15" s="212"/>
      <c r="J15" s="212"/>
    </row>
    <row r="16" spans="1:10" ht="19.5" customHeight="1" thickBot="1">
      <c r="A16" s="43"/>
      <c r="B16" s="43"/>
      <c r="C16" s="198">
        <v>4210</v>
      </c>
      <c r="D16" s="100"/>
      <c r="E16" s="100">
        <v>500</v>
      </c>
      <c r="F16" s="100">
        <v>500</v>
      </c>
      <c r="G16" s="100">
        <v>0</v>
      </c>
      <c r="H16" s="100">
        <v>0</v>
      </c>
      <c r="I16" s="100">
        <v>0</v>
      </c>
      <c r="J16" s="100">
        <v>0</v>
      </c>
    </row>
    <row r="17" spans="1:10" ht="19.5" customHeight="1" thickBot="1">
      <c r="A17" s="204">
        <v>852</v>
      </c>
      <c r="B17" s="205"/>
      <c r="C17" s="205"/>
      <c r="D17" s="202">
        <f>D18+D25+D28</f>
        <v>1491000</v>
      </c>
      <c r="E17" s="202">
        <f>E18+E25+E28</f>
        <v>1491000</v>
      </c>
      <c r="F17" s="202">
        <v>1491000</v>
      </c>
      <c r="G17" s="202">
        <v>29280</v>
      </c>
      <c r="H17" s="202">
        <v>6200</v>
      </c>
      <c r="I17" s="202">
        <f>I18+I28</f>
        <v>1440520</v>
      </c>
      <c r="J17" s="203">
        <v>0</v>
      </c>
    </row>
    <row r="18" spans="1:10" ht="19.5" customHeight="1" thickBot="1">
      <c r="A18" s="191"/>
      <c r="B18" s="206">
        <v>85212</v>
      </c>
      <c r="C18" s="207"/>
      <c r="D18" s="208">
        <v>1416000</v>
      </c>
      <c r="E18" s="208">
        <f>SUM(E20:E24)</f>
        <v>1416000</v>
      </c>
      <c r="F18" s="208">
        <f>SUM(F20:F24)</f>
        <v>1416000</v>
      </c>
      <c r="G18" s="208">
        <f>SUM(G19:G24)</f>
        <v>29280</v>
      </c>
      <c r="H18" s="208">
        <f>SUM(H19:H24)</f>
        <v>6200</v>
      </c>
      <c r="I18" s="208">
        <f>SUM(I19:I24)</f>
        <v>1373520</v>
      </c>
      <c r="J18" s="209">
        <v>0</v>
      </c>
    </row>
    <row r="19" spans="1:10" ht="19.5" customHeight="1">
      <c r="A19" s="105"/>
      <c r="B19" s="101"/>
      <c r="C19" s="210">
        <v>2010</v>
      </c>
      <c r="D19" s="211">
        <v>1416000</v>
      </c>
      <c r="E19" s="211"/>
      <c r="F19" s="211"/>
      <c r="G19" s="211"/>
      <c r="H19" s="211"/>
      <c r="I19" s="211"/>
      <c r="J19" s="211"/>
    </row>
    <row r="20" spans="1:10" ht="19.5" customHeight="1">
      <c r="A20" s="19"/>
      <c r="B20" s="19"/>
      <c r="C20" s="195" t="s">
        <v>387</v>
      </c>
      <c r="D20" s="99"/>
      <c r="E20" s="189">
        <v>1373520</v>
      </c>
      <c r="F20" s="99">
        <v>1373520</v>
      </c>
      <c r="G20" s="99">
        <v>0</v>
      </c>
      <c r="H20" s="99">
        <v>0</v>
      </c>
      <c r="I20" s="99">
        <v>1373520</v>
      </c>
      <c r="J20" s="99">
        <v>0</v>
      </c>
    </row>
    <row r="21" spans="1:10" ht="19.5" customHeight="1">
      <c r="A21" s="19"/>
      <c r="B21" s="19"/>
      <c r="C21" s="196" t="s">
        <v>328</v>
      </c>
      <c r="D21" s="99"/>
      <c r="E21" s="190">
        <v>29280</v>
      </c>
      <c r="F21" s="99">
        <v>29280</v>
      </c>
      <c r="G21" s="99">
        <v>29280</v>
      </c>
      <c r="H21" s="99">
        <v>0</v>
      </c>
      <c r="I21" s="99">
        <v>0</v>
      </c>
      <c r="J21" s="99">
        <v>0</v>
      </c>
    </row>
    <row r="22" spans="1:10" ht="19.5" customHeight="1">
      <c r="A22" s="19"/>
      <c r="B22" s="19"/>
      <c r="C22" s="195" t="s">
        <v>329</v>
      </c>
      <c r="D22" s="99"/>
      <c r="E22" s="189">
        <v>5480</v>
      </c>
      <c r="F22" s="99">
        <v>5480</v>
      </c>
      <c r="G22" s="99">
        <v>0</v>
      </c>
      <c r="H22" s="99">
        <v>5480</v>
      </c>
      <c r="I22" s="99">
        <v>0</v>
      </c>
      <c r="J22" s="99">
        <v>0</v>
      </c>
    </row>
    <row r="23" spans="1:10" ht="19.5" customHeight="1">
      <c r="A23" s="19"/>
      <c r="B23" s="19"/>
      <c r="C23" s="195" t="s">
        <v>330</v>
      </c>
      <c r="D23" s="99"/>
      <c r="E23" s="189">
        <v>720</v>
      </c>
      <c r="F23" s="99">
        <v>720</v>
      </c>
      <c r="G23" s="99">
        <v>0</v>
      </c>
      <c r="H23" s="99">
        <v>720</v>
      </c>
      <c r="I23" s="99">
        <v>0</v>
      </c>
      <c r="J23" s="99">
        <v>0</v>
      </c>
    </row>
    <row r="24" spans="1:10" ht="19.5" customHeight="1" thickBot="1">
      <c r="A24" s="19"/>
      <c r="B24" s="43"/>
      <c r="C24" s="197" t="s">
        <v>319</v>
      </c>
      <c r="D24" s="97"/>
      <c r="E24" s="194">
        <v>7000</v>
      </c>
      <c r="F24" s="100">
        <v>7000</v>
      </c>
      <c r="G24" s="100">
        <v>0</v>
      </c>
      <c r="H24" s="100">
        <v>0</v>
      </c>
      <c r="I24" s="100">
        <v>0</v>
      </c>
      <c r="J24" s="100">
        <v>0</v>
      </c>
    </row>
    <row r="25" spans="1:10" ht="19.5" customHeight="1" thickBot="1">
      <c r="A25" s="192"/>
      <c r="B25" s="206">
        <v>85213</v>
      </c>
      <c r="C25" s="207"/>
      <c r="D25" s="208">
        <v>8000</v>
      </c>
      <c r="E25" s="208">
        <v>8000</v>
      </c>
      <c r="F25" s="208">
        <v>8000</v>
      </c>
      <c r="G25" s="208">
        <v>0</v>
      </c>
      <c r="H25" s="208">
        <v>0</v>
      </c>
      <c r="I25" s="208">
        <v>0</v>
      </c>
      <c r="J25" s="209">
        <v>0</v>
      </c>
    </row>
    <row r="26" spans="1:10" ht="19.5" customHeight="1">
      <c r="A26" s="19"/>
      <c r="B26" s="88"/>
      <c r="C26" s="213">
        <v>2010</v>
      </c>
      <c r="D26" s="214">
        <v>8000</v>
      </c>
      <c r="E26" s="214"/>
      <c r="F26" s="214"/>
      <c r="G26" s="214"/>
      <c r="H26" s="214"/>
      <c r="I26" s="214"/>
      <c r="J26" s="214"/>
    </row>
    <row r="27" spans="1:10" ht="19.5" customHeight="1" thickBot="1">
      <c r="A27" s="19"/>
      <c r="B27" s="43"/>
      <c r="C27" s="198">
        <v>4130</v>
      </c>
      <c r="D27" s="100"/>
      <c r="E27" s="100">
        <v>8000</v>
      </c>
      <c r="F27" s="100">
        <v>8000</v>
      </c>
      <c r="G27" s="100">
        <v>0</v>
      </c>
      <c r="H27" s="100">
        <v>0</v>
      </c>
      <c r="I27" s="100">
        <v>0</v>
      </c>
      <c r="J27" s="100">
        <v>0</v>
      </c>
    </row>
    <row r="28" spans="1:10" ht="19.5" customHeight="1" thickBot="1">
      <c r="A28" s="192"/>
      <c r="B28" s="206">
        <v>85214</v>
      </c>
      <c r="C28" s="207"/>
      <c r="D28" s="208">
        <v>67000</v>
      </c>
      <c r="E28" s="208">
        <v>67000</v>
      </c>
      <c r="F28" s="208">
        <v>67000</v>
      </c>
      <c r="G28" s="208">
        <v>0</v>
      </c>
      <c r="H28" s="208">
        <v>0</v>
      </c>
      <c r="I28" s="208">
        <v>67000</v>
      </c>
      <c r="J28" s="209">
        <v>0</v>
      </c>
    </row>
    <row r="29" spans="1:10" ht="19.5" customHeight="1">
      <c r="A29" s="19"/>
      <c r="B29" s="88"/>
      <c r="C29" s="213">
        <v>2010</v>
      </c>
      <c r="D29" s="214">
        <v>67000</v>
      </c>
      <c r="E29" s="214"/>
      <c r="F29" s="214"/>
      <c r="G29" s="214"/>
      <c r="H29" s="214"/>
      <c r="I29" s="214"/>
      <c r="J29" s="214"/>
    </row>
    <row r="30" spans="1:10" ht="19.5" customHeight="1" thickBot="1">
      <c r="A30" s="43"/>
      <c r="B30" s="43"/>
      <c r="C30" s="198">
        <v>3110</v>
      </c>
      <c r="D30" s="100"/>
      <c r="E30" s="100">
        <v>67000</v>
      </c>
      <c r="F30" s="100">
        <v>67000</v>
      </c>
      <c r="G30" s="100">
        <v>0</v>
      </c>
      <c r="H30" s="100">
        <v>0</v>
      </c>
      <c r="I30" s="100">
        <v>67000</v>
      </c>
      <c r="J30" s="100">
        <v>0</v>
      </c>
    </row>
    <row r="31" spans="1:10" ht="19.5" customHeight="1" thickBot="1">
      <c r="A31" s="215"/>
      <c r="B31" s="468" t="s">
        <v>419</v>
      </c>
      <c r="C31" s="469"/>
      <c r="D31" s="216">
        <v>1523244</v>
      </c>
      <c r="E31" s="217">
        <f>E17+E13+E7</f>
        <v>1523244</v>
      </c>
      <c r="F31" s="217">
        <v>1523244</v>
      </c>
      <c r="G31" s="218">
        <f>G18+G7</f>
        <v>55832</v>
      </c>
      <c r="H31" s="218">
        <f>H17+H7</f>
        <v>11392</v>
      </c>
      <c r="I31" s="218">
        <f>I17</f>
        <v>1440520</v>
      </c>
      <c r="J31" s="219">
        <v>0</v>
      </c>
    </row>
    <row r="33" ht="14.25">
      <c r="A33" s="49" t="s">
        <v>117</v>
      </c>
    </row>
    <row r="37" ht="12.75">
      <c r="I37" s="169"/>
    </row>
  </sheetData>
  <mergeCells count="11">
    <mergeCell ref="B31:C31"/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600" verticalDpi="600" orientation="portrait" paperSize="9" scale="75" r:id="rId1"/>
  <headerFooter alignWithMargins="0">
    <oddHeader>&amp;RZałącznik nr 5
do uchwały Rady Gminy nr XV/83/2007z dnia 17 grudzień 2007r.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16"/>
  <sheetViews>
    <sheetView view="pageBreakPreview" zoomScale="60" workbookViewId="0" topLeftCell="A1">
      <selection activeCell="F14" sqref="F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6.87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467" t="s">
        <v>504</v>
      </c>
      <c r="B1" s="467"/>
      <c r="C1" s="467"/>
      <c r="D1" s="467"/>
      <c r="E1" s="467"/>
      <c r="F1" s="467"/>
      <c r="G1" s="467"/>
      <c r="H1" s="467"/>
      <c r="I1" s="467"/>
      <c r="J1" s="467"/>
    </row>
    <row r="3" ht="12.75">
      <c r="J3" s="46" t="s">
        <v>47</v>
      </c>
    </row>
    <row r="4" spans="1:79" ht="20.25" customHeight="1">
      <c r="A4" s="449" t="s">
        <v>2</v>
      </c>
      <c r="B4" s="459" t="s">
        <v>3</v>
      </c>
      <c r="C4" s="459" t="s">
        <v>91</v>
      </c>
      <c r="D4" s="458" t="s">
        <v>86</v>
      </c>
      <c r="E4" s="458" t="s">
        <v>118</v>
      </c>
      <c r="F4" s="458" t="s">
        <v>76</v>
      </c>
      <c r="G4" s="458"/>
      <c r="H4" s="458"/>
      <c r="I4" s="458"/>
      <c r="J4" s="458"/>
      <c r="BX4" s="1"/>
      <c r="BY4" s="1"/>
      <c r="BZ4" s="1"/>
      <c r="CA4" s="1"/>
    </row>
    <row r="5" spans="1:79" ht="18" customHeight="1">
      <c r="A5" s="449"/>
      <c r="B5" s="460"/>
      <c r="C5" s="460"/>
      <c r="D5" s="449"/>
      <c r="E5" s="458"/>
      <c r="F5" s="458" t="s">
        <v>84</v>
      </c>
      <c r="G5" s="458" t="s">
        <v>6</v>
      </c>
      <c r="H5" s="458"/>
      <c r="I5" s="458"/>
      <c r="J5" s="458" t="s">
        <v>85</v>
      </c>
      <c r="BX5" s="1"/>
      <c r="BY5" s="1"/>
      <c r="BZ5" s="1"/>
      <c r="CA5" s="1"/>
    </row>
    <row r="6" spans="1:79" ht="69" customHeight="1">
      <c r="A6" s="449"/>
      <c r="B6" s="461"/>
      <c r="C6" s="461"/>
      <c r="D6" s="449"/>
      <c r="E6" s="458"/>
      <c r="F6" s="458"/>
      <c r="G6" s="16" t="s">
        <v>81</v>
      </c>
      <c r="H6" s="16" t="s">
        <v>82</v>
      </c>
      <c r="I6" s="16" t="s">
        <v>83</v>
      </c>
      <c r="J6" s="458"/>
      <c r="BX6" s="1"/>
      <c r="BY6" s="1"/>
      <c r="BZ6" s="1"/>
      <c r="CA6" s="1"/>
    </row>
    <row r="7" spans="1:79" ht="8.2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BX7" s="1"/>
      <c r="BY7" s="1"/>
      <c r="BZ7" s="1"/>
      <c r="CA7" s="1"/>
    </row>
    <row r="8" spans="1:79" ht="19.5" customHeight="1">
      <c r="A8" s="184">
        <v>750</v>
      </c>
      <c r="B8" s="184">
        <v>75075</v>
      </c>
      <c r="C8" s="184">
        <v>2320</v>
      </c>
      <c r="D8" s="221">
        <v>0</v>
      </c>
      <c r="E8" s="185">
        <v>7000</v>
      </c>
      <c r="F8" s="185">
        <v>7000</v>
      </c>
      <c r="G8" s="222">
        <v>0</v>
      </c>
      <c r="H8" s="222">
        <v>0</v>
      </c>
      <c r="I8" s="222">
        <v>7000</v>
      </c>
      <c r="J8" s="222">
        <v>0</v>
      </c>
      <c r="BX8" s="1"/>
      <c r="BY8" s="1"/>
      <c r="BZ8" s="1"/>
      <c r="CA8" s="1"/>
    </row>
    <row r="9" spans="1:79" ht="19.5" customHeight="1">
      <c r="A9" s="103">
        <v>801</v>
      </c>
      <c r="B9" s="103">
        <v>80104</v>
      </c>
      <c r="C9" s="103">
        <v>2310</v>
      </c>
      <c r="D9" s="223">
        <v>0</v>
      </c>
      <c r="E9" s="106">
        <v>25000</v>
      </c>
      <c r="F9" s="106">
        <v>25000</v>
      </c>
      <c r="G9" s="224">
        <v>0</v>
      </c>
      <c r="H9" s="224">
        <v>0</v>
      </c>
      <c r="I9" s="224">
        <v>25000</v>
      </c>
      <c r="J9" s="224">
        <v>0</v>
      </c>
      <c r="BX9" s="1"/>
      <c r="BY9" s="1"/>
      <c r="BZ9" s="1"/>
      <c r="CA9" s="1"/>
    </row>
    <row r="10" spans="1:79" ht="19.5" customHeight="1">
      <c r="A10" s="19"/>
      <c r="B10" s="19"/>
      <c r="C10" s="19"/>
      <c r="D10" s="220"/>
      <c r="E10" s="99"/>
      <c r="F10" s="99"/>
      <c r="G10" s="26"/>
      <c r="H10" s="26"/>
      <c r="I10" s="26"/>
      <c r="J10" s="26"/>
      <c r="BX10" s="1"/>
      <c r="BY10" s="1"/>
      <c r="BZ10" s="1"/>
      <c r="CA10" s="1"/>
    </row>
    <row r="11" spans="1:79" ht="19.5" customHeight="1">
      <c r="A11" s="19"/>
      <c r="B11" s="19"/>
      <c r="C11" s="19"/>
      <c r="D11" s="220"/>
      <c r="E11" s="99"/>
      <c r="F11" s="99"/>
      <c r="G11" s="26"/>
      <c r="H11" s="26"/>
      <c r="I11" s="26"/>
      <c r="J11" s="26"/>
      <c r="BX11" s="1"/>
      <c r="BY11" s="1"/>
      <c r="BZ11" s="1"/>
      <c r="CA11" s="1"/>
    </row>
    <row r="12" spans="1:79" ht="19.5" customHeight="1" thickBot="1">
      <c r="A12" s="43"/>
      <c r="B12" s="43"/>
      <c r="C12" s="43"/>
      <c r="D12" s="198"/>
      <c r="E12" s="43"/>
      <c r="F12" s="43"/>
      <c r="G12" s="198"/>
      <c r="H12" s="198"/>
      <c r="I12" s="198"/>
      <c r="J12" s="198"/>
      <c r="BX12" s="1"/>
      <c r="BY12" s="1"/>
      <c r="BZ12" s="1"/>
      <c r="CA12" s="1"/>
    </row>
    <row r="13" spans="1:79" ht="24.75" customHeight="1" thickBot="1">
      <c r="A13" s="470" t="s">
        <v>90</v>
      </c>
      <c r="B13" s="471"/>
      <c r="C13" s="471"/>
      <c r="D13" s="471"/>
      <c r="E13" s="187">
        <f>SUM(E8:E9)</f>
        <v>32000</v>
      </c>
      <c r="F13" s="187">
        <f>SUM(F8:F9)</f>
        <v>32000</v>
      </c>
      <c r="G13" s="186">
        <v>0</v>
      </c>
      <c r="H13" s="186">
        <v>0</v>
      </c>
      <c r="I13" s="186">
        <v>32000</v>
      </c>
      <c r="J13" s="225">
        <v>0</v>
      </c>
      <c r="BX13" s="1"/>
      <c r="BY13" s="1"/>
      <c r="BZ13" s="1"/>
      <c r="CA13" s="1"/>
    </row>
    <row r="16" ht="14.25">
      <c r="A16" s="49" t="s">
        <v>117</v>
      </c>
    </row>
  </sheetData>
  <mergeCells count="11">
    <mergeCell ref="A13:D13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  XV/83/2007r.
z dnia 17 grudzień 2007r.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workbookViewId="0" topLeftCell="A1">
      <selection activeCell="G20" sqref="G20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475" t="s">
        <v>65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1" ht="16.5">
      <c r="A2" s="475" t="s">
        <v>505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0"/>
      <c r="K4" s="65" t="s">
        <v>47</v>
      </c>
    </row>
    <row r="5" spans="1:11" ht="15" customHeight="1">
      <c r="A5" s="449" t="s">
        <v>66</v>
      </c>
      <c r="B5" s="449" t="s">
        <v>0</v>
      </c>
      <c r="C5" s="458" t="s">
        <v>122</v>
      </c>
      <c r="D5" s="473" t="s">
        <v>74</v>
      </c>
      <c r="E5" s="476"/>
      <c r="F5" s="476"/>
      <c r="G5" s="474"/>
      <c r="H5" s="458" t="s">
        <v>9</v>
      </c>
      <c r="I5" s="458"/>
      <c r="J5" s="458" t="s">
        <v>126</v>
      </c>
      <c r="K5" s="458" t="s">
        <v>186</v>
      </c>
    </row>
    <row r="6" spans="1:11" ht="15" customHeight="1">
      <c r="A6" s="449"/>
      <c r="B6" s="449"/>
      <c r="C6" s="458"/>
      <c r="D6" s="458" t="s">
        <v>7</v>
      </c>
      <c r="E6" s="473" t="s">
        <v>6</v>
      </c>
      <c r="F6" s="476"/>
      <c r="G6" s="474"/>
      <c r="H6" s="458" t="s">
        <v>7</v>
      </c>
      <c r="I6" s="458" t="s">
        <v>68</v>
      </c>
      <c r="J6" s="458"/>
      <c r="K6" s="458"/>
    </row>
    <row r="7" spans="1:11" ht="15" customHeight="1">
      <c r="A7" s="449"/>
      <c r="B7" s="449"/>
      <c r="C7" s="458"/>
      <c r="D7" s="458"/>
      <c r="E7" s="477" t="s">
        <v>125</v>
      </c>
      <c r="F7" s="473" t="s">
        <v>6</v>
      </c>
      <c r="G7" s="474"/>
      <c r="H7" s="458"/>
      <c r="I7" s="458"/>
      <c r="J7" s="458"/>
      <c r="K7" s="458"/>
    </row>
    <row r="8" spans="1:11" ht="15" customHeight="1">
      <c r="A8" s="449"/>
      <c r="B8" s="449"/>
      <c r="C8" s="458"/>
      <c r="D8" s="458"/>
      <c r="E8" s="478"/>
      <c r="F8" s="16" t="s">
        <v>124</v>
      </c>
      <c r="G8" s="16" t="s">
        <v>123</v>
      </c>
      <c r="H8" s="458"/>
      <c r="I8" s="458"/>
      <c r="J8" s="458"/>
      <c r="K8" s="458"/>
    </row>
    <row r="9" spans="1:11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</row>
    <row r="10" spans="1:11" ht="21.75" customHeight="1">
      <c r="A10" s="222" t="s">
        <v>11</v>
      </c>
      <c r="B10" s="184" t="s">
        <v>12</v>
      </c>
      <c r="C10" s="222">
        <v>0</v>
      </c>
      <c r="D10" s="222">
        <v>0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 t="s">
        <v>51</v>
      </c>
    </row>
    <row r="11" spans="1:11" ht="24" customHeight="1">
      <c r="A11" s="222" t="s">
        <v>17</v>
      </c>
      <c r="B11" s="184" t="s">
        <v>16</v>
      </c>
      <c r="C11" s="222">
        <v>0</v>
      </c>
      <c r="D11" s="222">
        <v>0</v>
      </c>
      <c r="E11" s="222">
        <v>0</v>
      </c>
      <c r="F11" s="222">
        <v>0</v>
      </c>
      <c r="G11" s="222">
        <v>0</v>
      </c>
      <c r="H11" s="222">
        <v>0</v>
      </c>
      <c r="I11" s="222">
        <v>0</v>
      </c>
      <c r="J11" s="222">
        <v>0</v>
      </c>
      <c r="K11" s="222" t="s">
        <v>51</v>
      </c>
    </row>
    <row r="12" spans="1:11" ht="36.75" customHeight="1">
      <c r="A12" s="222" t="s">
        <v>18</v>
      </c>
      <c r="B12" s="226" t="s">
        <v>120</v>
      </c>
      <c r="C12" s="222">
        <v>0</v>
      </c>
      <c r="D12" s="185">
        <f>SUM(D13:D16)</f>
        <v>210400</v>
      </c>
      <c r="E12" s="222">
        <v>0</v>
      </c>
      <c r="F12" s="222" t="s">
        <v>51</v>
      </c>
      <c r="G12" s="222" t="s">
        <v>51</v>
      </c>
      <c r="H12" s="185">
        <f>SUM(H14:H16)</f>
        <v>210400</v>
      </c>
      <c r="I12" s="222" t="s">
        <v>51</v>
      </c>
      <c r="J12" s="222">
        <v>0</v>
      </c>
      <c r="K12" s="222">
        <v>0</v>
      </c>
    </row>
    <row r="13" spans="1:11" ht="21.75" customHeight="1">
      <c r="A13" s="19"/>
      <c r="B13" s="27" t="s">
        <v>76</v>
      </c>
      <c r="C13" s="26"/>
      <c r="D13" s="26"/>
      <c r="E13" s="26"/>
      <c r="F13" s="26"/>
      <c r="G13" s="26"/>
      <c r="H13" s="99"/>
      <c r="I13" s="26"/>
      <c r="J13" s="26"/>
      <c r="K13" s="26"/>
    </row>
    <row r="14" spans="1:11" ht="21.75" customHeight="1">
      <c r="A14" s="19"/>
      <c r="B14" s="28" t="s">
        <v>481</v>
      </c>
      <c r="C14" s="26">
        <v>0</v>
      </c>
      <c r="D14" s="99">
        <v>133000</v>
      </c>
      <c r="E14" s="26">
        <v>0</v>
      </c>
      <c r="F14" s="26" t="s">
        <v>51</v>
      </c>
      <c r="G14" s="26" t="s">
        <v>51</v>
      </c>
      <c r="H14" s="99">
        <v>133000</v>
      </c>
      <c r="I14" s="26" t="s">
        <v>51</v>
      </c>
      <c r="J14" s="26">
        <v>0</v>
      </c>
      <c r="K14" s="26">
        <v>0</v>
      </c>
    </row>
    <row r="15" spans="1:11" ht="21.75" customHeight="1">
      <c r="A15" s="19"/>
      <c r="B15" s="28" t="s">
        <v>482</v>
      </c>
      <c r="C15" s="26">
        <v>0</v>
      </c>
      <c r="D15" s="99">
        <v>42400</v>
      </c>
      <c r="E15" s="26">
        <v>0</v>
      </c>
      <c r="F15" s="26" t="s">
        <v>51</v>
      </c>
      <c r="G15" s="26" t="s">
        <v>51</v>
      </c>
      <c r="H15" s="99">
        <v>42400</v>
      </c>
      <c r="I15" s="26" t="s">
        <v>51</v>
      </c>
      <c r="J15" s="26">
        <v>0</v>
      </c>
      <c r="K15" s="26">
        <v>0</v>
      </c>
    </row>
    <row r="16" spans="1:11" ht="21.75" customHeight="1">
      <c r="A16" s="19"/>
      <c r="B16" s="28" t="s">
        <v>483</v>
      </c>
      <c r="C16" s="26">
        <v>0</v>
      </c>
      <c r="D16" s="99">
        <v>35000</v>
      </c>
      <c r="E16" s="26">
        <v>0</v>
      </c>
      <c r="F16" s="26" t="s">
        <v>51</v>
      </c>
      <c r="G16" s="26" t="s">
        <v>51</v>
      </c>
      <c r="H16" s="99">
        <v>35000</v>
      </c>
      <c r="I16" s="26" t="s">
        <v>51</v>
      </c>
      <c r="J16" s="26">
        <v>0</v>
      </c>
      <c r="K16" s="26">
        <v>0</v>
      </c>
    </row>
    <row r="17" spans="1:11" s="47" customFormat="1" ht="21.75" customHeight="1">
      <c r="A17" s="472" t="s">
        <v>90</v>
      </c>
      <c r="B17" s="472"/>
      <c r="C17" s="48">
        <v>0</v>
      </c>
      <c r="D17" s="199">
        <f>SUM(D14:D16)</f>
        <v>210400</v>
      </c>
      <c r="E17" s="48">
        <v>0</v>
      </c>
      <c r="F17" s="48">
        <v>0</v>
      </c>
      <c r="G17" s="48">
        <v>0</v>
      </c>
      <c r="H17" s="199">
        <f>SUM(H14:H16)</f>
        <v>210400</v>
      </c>
      <c r="I17" s="48">
        <v>0</v>
      </c>
      <c r="J17" s="48">
        <v>0</v>
      </c>
      <c r="K17" s="48">
        <v>0</v>
      </c>
    </row>
    <row r="18" ht="14.25" customHeight="1"/>
    <row r="19" ht="12.75">
      <c r="A19" s="66" t="s">
        <v>121</v>
      </c>
    </row>
    <row r="20" ht="12.75">
      <c r="A20" s="66" t="s">
        <v>127</v>
      </c>
    </row>
    <row r="21" ht="12.75">
      <c r="A21" s="66" t="s">
        <v>128</v>
      </c>
    </row>
    <row r="22" ht="12.75">
      <c r="A22" s="66" t="s">
        <v>129</v>
      </c>
    </row>
  </sheetData>
  <mergeCells count="16"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  <mergeCell ref="H6:H8"/>
    <mergeCell ref="I6:I8"/>
    <mergeCell ref="J5:J8"/>
    <mergeCell ref="A17:B17"/>
    <mergeCell ref="H5:I5"/>
    <mergeCell ref="F7:G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7
do uchwały Rady Gminy nr XV/83/2007
z dnia 17 grudzień 2007r.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60" workbookViewId="0" topLeftCell="A1">
      <selection activeCell="B15" sqref="B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46" t="s">
        <v>44</v>
      </c>
      <c r="B1" s="446"/>
      <c r="C1" s="446"/>
      <c r="D1" s="7"/>
      <c r="E1" s="7"/>
      <c r="F1" s="7"/>
      <c r="G1" s="7"/>
      <c r="H1" s="7"/>
      <c r="I1" s="7"/>
      <c r="J1" s="7"/>
    </row>
    <row r="2" spans="1:7" ht="19.5" customHeight="1">
      <c r="A2" s="446" t="s">
        <v>49</v>
      </c>
      <c r="B2" s="446"/>
      <c r="C2" s="446"/>
      <c r="D2" s="7"/>
      <c r="E2" s="7"/>
      <c r="F2" s="7"/>
      <c r="G2" s="7"/>
    </row>
    <row r="4" ht="12.75">
      <c r="C4" s="10" t="s">
        <v>47</v>
      </c>
    </row>
    <row r="5" spans="1:10" ht="19.5" customHeight="1">
      <c r="A5" s="15" t="s">
        <v>66</v>
      </c>
      <c r="B5" s="15" t="s">
        <v>0</v>
      </c>
      <c r="C5" s="15" t="s">
        <v>187</v>
      </c>
      <c r="D5" s="8"/>
      <c r="E5" s="8"/>
      <c r="F5" s="8"/>
      <c r="G5" s="8"/>
      <c r="H5" s="8"/>
      <c r="I5" s="9"/>
      <c r="J5" s="9"/>
    </row>
    <row r="6" spans="1:10" ht="19.5" customHeight="1">
      <c r="A6" s="21" t="s">
        <v>11</v>
      </c>
      <c r="B6" s="29" t="s">
        <v>67</v>
      </c>
      <c r="C6" s="227">
        <v>1000</v>
      </c>
      <c r="D6" s="8"/>
      <c r="E6" s="8"/>
      <c r="F6" s="8"/>
      <c r="G6" s="8"/>
      <c r="H6" s="8"/>
      <c r="I6" s="9"/>
      <c r="J6" s="9"/>
    </row>
    <row r="7" spans="1:10" ht="19.5" customHeight="1">
      <c r="A7" s="21" t="s">
        <v>17</v>
      </c>
      <c r="B7" s="29" t="s">
        <v>10</v>
      </c>
      <c r="C7" s="227">
        <v>14000</v>
      </c>
      <c r="D7" s="8"/>
      <c r="E7" s="8"/>
      <c r="F7" s="8"/>
      <c r="G7" s="8"/>
      <c r="H7" s="8"/>
      <c r="I7" s="9"/>
      <c r="J7" s="9"/>
    </row>
    <row r="8" spans="1:10" ht="19.5" customHeight="1">
      <c r="A8" s="30" t="s">
        <v>13</v>
      </c>
      <c r="B8" s="232" t="s">
        <v>484</v>
      </c>
      <c r="C8" s="228">
        <v>14000</v>
      </c>
      <c r="D8" s="8"/>
      <c r="E8" s="8"/>
      <c r="F8" s="8"/>
      <c r="G8" s="8"/>
      <c r="H8" s="8"/>
      <c r="I8" s="9"/>
      <c r="J8" s="9"/>
    </row>
    <row r="9" spans="1:10" ht="19.5" customHeight="1">
      <c r="A9" s="23" t="s">
        <v>14</v>
      </c>
      <c r="B9" s="31"/>
      <c r="C9" s="229"/>
      <c r="D9" s="8"/>
      <c r="E9" s="8"/>
      <c r="F9" s="8"/>
      <c r="G9" s="8"/>
      <c r="H9" s="8"/>
      <c r="I9" s="9"/>
      <c r="J9" s="9"/>
    </row>
    <row r="10" spans="1:10" ht="19.5" customHeight="1">
      <c r="A10" s="24" t="s">
        <v>15</v>
      </c>
      <c r="B10" s="32"/>
      <c r="C10" s="230"/>
      <c r="D10" s="8"/>
      <c r="E10" s="8"/>
      <c r="F10" s="8"/>
      <c r="G10" s="8"/>
      <c r="H10" s="8"/>
      <c r="I10" s="9"/>
      <c r="J10" s="9"/>
    </row>
    <row r="11" spans="1:10" ht="19.5" customHeight="1">
      <c r="A11" s="21" t="s">
        <v>18</v>
      </c>
      <c r="B11" s="29" t="s">
        <v>9</v>
      </c>
      <c r="C11" s="227">
        <v>14000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2" t="s">
        <v>13</v>
      </c>
      <c r="B12" s="33" t="s">
        <v>42</v>
      </c>
      <c r="C12" s="231">
        <v>14000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3"/>
      <c r="B13" s="31" t="s">
        <v>485</v>
      </c>
      <c r="C13" s="229">
        <v>4000</v>
      </c>
      <c r="D13" s="8"/>
      <c r="E13" s="8"/>
      <c r="F13" s="8"/>
      <c r="G13" s="8"/>
      <c r="H13" s="8"/>
      <c r="I13" s="9"/>
      <c r="J13" s="9"/>
    </row>
    <row r="14" spans="1:10" ht="15" customHeight="1">
      <c r="A14" s="23"/>
      <c r="B14" s="31" t="s">
        <v>486</v>
      </c>
      <c r="C14" s="229">
        <v>10000</v>
      </c>
      <c r="D14" s="8"/>
      <c r="E14" s="8"/>
      <c r="F14" s="8"/>
      <c r="G14" s="8"/>
      <c r="H14" s="8"/>
      <c r="I14" s="9"/>
      <c r="J14" s="9"/>
    </row>
    <row r="15" spans="1:10" ht="19.5" customHeight="1">
      <c r="A15" s="23" t="s">
        <v>14</v>
      </c>
      <c r="B15" s="31" t="s">
        <v>45</v>
      </c>
      <c r="C15" s="229">
        <v>0</v>
      </c>
      <c r="D15" s="8"/>
      <c r="E15" s="8"/>
      <c r="F15" s="8"/>
      <c r="G15" s="8"/>
      <c r="H15" s="8"/>
      <c r="I15" s="9"/>
      <c r="J15" s="9"/>
    </row>
    <row r="16" spans="1:10" ht="15">
      <c r="A16" s="23"/>
      <c r="B16" s="34"/>
      <c r="C16" s="229"/>
      <c r="D16" s="8"/>
      <c r="E16" s="8"/>
      <c r="F16" s="8"/>
      <c r="G16" s="8"/>
      <c r="H16" s="8"/>
      <c r="I16" s="9"/>
      <c r="J16" s="9"/>
    </row>
    <row r="17" spans="1:10" ht="15" customHeight="1">
      <c r="A17" s="24"/>
      <c r="B17" s="35"/>
      <c r="C17" s="230"/>
      <c r="D17" s="8"/>
      <c r="E17" s="8"/>
      <c r="F17" s="8"/>
      <c r="G17" s="8"/>
      <c r="H17" s="8"/>
      <c r="I17" s="9"/>
      <c r="J17" s="9"/>
    </row>
    <row r="18" spans="1:10" ht="19.5" customHeight="1">
      <c r="A18" s="21" t="s">
        <v>43</v>
      </c>
      <c r="B18" s="29" t="s">
        <v>69</v>
      </c>
      <c r="C18" s="227">
        <v>1000</v>
      </c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Rady Gminy nr XV/83/2007 
z dnia 17 grudzień 2007r.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46"/>
      <c r="B1" s="446"/>
      <c r="C1" s="446"/>
      <c r="D1" s="7"/>
      <c r="E1" s="7"/>
      <c r="F1" s="7"/>
      <c r="G1" s="7"/>
      <c r="H1" s="7"/>
      <c r="I1" s="7"/>
      <c r="J1" s="7"/>
    </row>
    <row r="2" spans="1:7" ht="19.5" customHeight="1">
      <c r="A2" s="446" t="s">
        <v>494</v>
      </c>
      <c r="B2" s="446"/>
      <c r="C2" s="446"/>
      <c r="D2" s="7"/>
      <c r="E2" s="7"/>
      <c r="F2" s="7"/>
      <c r="G2" s="7"/>
    </row>
    <row r="3" ht="12.75">
      <c r="B3" s="4"/>
    </row>
    <row r="4" ht="12.75">
      <c r="C4" s="10" t="s">
        <v>47</v>
      </c>
    </row>
    <row r="5" spans="1:10" ht="19.5" customHeight="1">
      <c r="A5" s="15" t="s">
        <v>66</v>
      </c>
      <c r="B5" s="15" t="s">
        <v>48</v>
      </c>
      <c r="C5" s="15" t="s">
        <v>187</v>
      </c>
      <c r="D5" s="8"/>
      <c r="E5" s="8"/>
      <c r="F5" s="8"/>
      <c r="G5" s="8"/>
      <c r="H5" s="8"/>
      <c r="I5" s="9"/>
      <c r="J5" s="9"/>
    </row>
    <row r="6" spans="1:10" ht="19.5" customHeight="1">
      <c r="A6" s="21" t="s">
        <v>11</v>
      </c>
      <c r="B6" s="29" t="s">
        <v>495</v>
      </c>
      <c r="C6" s="227">
        <v>150000</v>
      </c>
      <c r="D6" s="8"/>
      <c r="E6" s="8"/>
      <c r="F6" s="8"/>
      <c r="G6" s="8"/>
      <c r="H6" s="8"/>
      <c r="I6" s="9"/>
      <c r="J6" s="9"/>
    </row>
    <row r="7" spans="1:10" ht="19.5" customHeight="1">
      <c r="A7" s="369" t="s">
        <v>17</v>
      </c>
      <c r="B7" s="370" t="s">
        <v>496</v>
      </c>
      <c r="C7" s="371">
        <v>82000</v>
      </c>
      <c r="D7" s="8"/>
      <c r="E7" s="8"/>
      <c r="F7" s="8"/>
      <c r="G7" s="8"/>
      <c r="H7" s="8"/>
      <c r="I7" s="9"/>
      <c r="J7" s="9"/>
    </row>
    <row r="8" spans="1:10" ht="19.5" customHeight="1" thickBot="1">
      <c r="A8" s="378" t="s">
        <v>18</v>
      </c>
      <c r="B8" s="379" t="s">
        <v>419</v>
      </c>
      <c r="C8" s="380">
        <f>SUM(C6:C7)</f>
        <v>232000</v>
      </c>
      <c r="D8" s="8"/>
      <c r="E8" s="8"/>
      <c r="F8" s="8"/>
      <c r="G8" s="8"/>
      <c r="H8" s="8"/>
      <c r="I8" s="9"/>
      <c r="J8" s="9"/>
    </row>
    <row r="9" spans="1:10" ht="19.5" customHeight="1">
      <c r="A9" s="372"/>
      <c r="B9" s="373"/>
      <c r="C9" s="372"/>
      <c r="D9" s="374"/>
      <c r="E9" s="8"/>
      <c r="F9" s="8"/>
      <c r="G9" s="8"/>
      <c r="H9" s="8"/>
      <c r="I9" s="9"/>
      <c r="J9" s="9"/>
    </row>
    <row r="10" spans="1:10" ht="19.5" customHeight="1">
      <c r="A10" s="372"/>
      <c r="B10" s="373"/>
      <c r="C10" s="372"/>
      <c r="D10" s="374"/>
      <c r="E10" s="8"/>
      <c r="F10" s="8"/>
      <c r="G10" s="8"/>
      <c r="H10" s="8"/>
      <c r="I10" s="9"/>
      <c r="J10" s="9"/>
    </row>
    <row r="11" spans="1:10" ht="19.5" customHeight="1">
      <c r="A11" s="375"/>
      <c r="B11" s="376"/>
      <c r="C11" s="375"/>
      <c r="D11" s="374"/>
      <c r="E11" s="8"/>
      <c r="F11" s="8"/>
      <c r="G11" s="8"/>
      <c r="H11" s="8"/>
      <c r="I11" s="9"/>
      <c r="J11" s="9"/>
    </row>
    <row r="12" spans="1:10" ht="19.5" customHeight="1">
      <c r="A12" s="372"/>
      <c r="B12" s="373"/>
      <c r="C12" s="372"/>
      <c r="D12" s="374"/>
      <c r="E12" s="8"/>
      <c r="F12" s="8"/>
      <c r="G12" s="8"/>
      <c r="H12" s="8"/>
      <c r="I12" s="9"/>
      <c r="J12" s="9"/>
    </row>
    <row r="13" spans="1:10" ht="15" customHeight="1">
      <c r="A13" s="372"/>
      <c r="B13" s="373"/>
      <c r="C13" s="372"/>
      <c r="D13" s="374"/>
      <c r="E13" s="8"/>
      <c r="F13" s="8"/>
      <c r="G13" s="8"/>
      <c r="H13" s="8"/>
      <c r="I13" s="9"/>
      <c r="J13" s="9"/>
    </row>
    <row r="14" spans="1:10" ht="15" customHeight="1">
      <c r="A14" s="372"/>
      <c r="B14" s="373"/>
      <c r="C14" s="372"/>
      <c r="D14" s="374"/>
      <c r="E14" s="8"/>
      <c r="F14" s="8"/>
      <c r="G14" s="8"/>
      <c r="H14" s="8"/>
      <c r="I14" s="9"/>
      <c r="J14" s="9"/>
    </row>
    <row r="15" spans="1:10" ht="19.5" customHeight="1">
      <c r="A15" s="372"/>
      <c r="B15" s="373"/>
      <c r="C15" s="372"/>
      <c r="D15" s="374"/>
      <c r="E15" s="8"/>
      <c r="F15" s="8"/>
      <c r="G15" s="8"/>
      <c r="H15" s="8"/>
      <c r="I15" s="9"/>
      <c r="J15" s="9"/>
    </row>
    <row r="16" spans="1:10" ht="15">
      <c r="A16" s="372"/>
      <c r="B16" s="377"/>
      <c r="C16" s="372"/>
      <c r="D16" s="374"/>
      <c r="E16" s="8"/>
      <c r="F16" s="8"/>
      <c r="G16" s="8"/>
      <c r="H16" s="8"/>
      <c r="I16" s="9"/>
      <c r="J16" s="9"/>
    </row>
    <row r="17" spans="1:10" ht="15" customHeight="1">
      <c r="A17" s="372"/>
      <c r="B17" s="377"/>
      <c r="C17" s="372"/>
      <c r="D17" s="374"/>
      <c r="E17" s="8"/>
      <c r="F17" s="8"/>
      <c r="G17" s="8"/>
      <c r="H17" s="8"/>
      <c r="I17" s="9"/>
      <c r="J17" s="9"/>
    </row>
    <row r="18" spans="1:10" ht="19.5" customHeight="1">
      <c r="A18" s="375"/>
      <c r="B18" s="376"/>
      <c r="C18" s="375"/>
      <c r="D18" s="374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479"/>
      <c r="B21" s="479"/>
      <c r="C21" s="479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mergeCells count="3">
    <mergeCell ref="A1:C1"/>
    <mergeCell ref="A2:C2"/>
    <mergeCell ref="A21:C2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
 do uchwały Rady Gminy nr XV/83/2007
z dnia 17 grudzień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tl</cp:lastModifiedBy>
  <cp:lastPrinted>2007-12-20T10:46:41Z</cp:lastPrinted>
  <dcterms:created xsi:type="dcterms:W3CDTF">1998-12-09T13:02:10Z</dcterms:created>
  <dcterms:modified xsi:type="dcterms:W3CDTF">2007-11-08T20:57:28Z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