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14"/>
  </bookViews>
  <sheets>
    <sheet name="1" sheetId="1" r:id="rId1"/>
    <sheet name="2" sheetId="2" r:id="rId2"/>
    <sheet name="3" sheetId="3" r:id="rId3"/>
    <sheet name="3a" sheetId="4" r:id="rId4"/>
    <sheet name="5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6" sheetId="12" r:id="rId12"/>
    <sheet name="13a" sheetId="13" r:id="rId13"/>
    <sheet name="13" sheetId="14" r:id="rId14"/>
    <sheet name="4" sheetId="15" r:id="rId15"/>
  </sheets>
  <definedNames>
    <definedName name="_xlnm.Print_Area" localSheetId="1">'2'!$A$1:$S$386</definedName>
  </definedNames>
  <calcPr fullCalcOnLoad="1"/>
</workbook>
</file>

<file path=xl/sharedStrings.xml><?xml version="1.0" encoding="utf-8"?>
<sst xmlns="http://schemas.openxmlformats.org/spreadsheetml/2006/main" count="1511" uniqueCount="626">
  <si>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</si>
  <si>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</si>
  <si>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</si>
  <si>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</si>
  <si>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</si>
  <si>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</si>
  <si>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</si>
  <si>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</si>
  <si>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</si>
  <si>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</si>
  <si>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</si>
  <si>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</si>
  <si>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</si>
  <si>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</si>
  <si>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</si>
  <si>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</si>
  <si>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</si>
  <si>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</si>
  <si>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</si>
  <si>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</si>
  <si>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</si>
  <si>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</si>
  <si>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</si>
  <si>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</si>
  <si>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</si>
  <si>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</si>
  <si>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</si>
  <si>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</si>
  <si>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</si>
  <si>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</si>
  <si>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</si>
  <si>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</si>
  <si>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</si>
  <si>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</si>
  <si>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</si>
  <si>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</si>
  <si>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</si>
  <si>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</si>
  <si>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</si>
  <si>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</si>
  <si>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</si>
  <si>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</si>
  <si>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</si>
  <si>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</si>
  <si>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</si>
  <si>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</si>
  <si>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</si>
  <si>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</si>
  <si>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</si>
  <si>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</si>
  <si>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</si>
  <si>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</si>
  <si>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</si>
  <si>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</si>
  <si>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</si>
  <si>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</si>
  <si>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</si>
  <si>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</si>
  <si>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</si>
  <si>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</si>
  <si>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</si>
  <si>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</si>
  <si>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</si>
  <si>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</si>
  <si>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</si>
  <si>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</si>
  <si>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</si>
  <si>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</si>
  <si>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</si>
  <si>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</si>
  <si>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</si>
  <si>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</si>
  <si>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</si>
  <si>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</si>
  <si>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</si>
  <si>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</si>
  <si>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</si>
  <si>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</si>
  <si>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</si>
  <si>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</si>
  <si>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</si>
  <si>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</si>
  <si>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</si>
  <si>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</si>
  <si>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</si>
  <si>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</si>
  <si>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</si>
  <si>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</si>
  <si>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</si>
  <si>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</si>
  <si>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</si>
  <si>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</si>
  <si>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</si>
  <si>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</si>
  <si>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</si>
  <si>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</si>
  <si>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</si>
  <si>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</si>
  <si>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</si>
  <si>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</si>
  <si>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</si>
  <si>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</si>
  <si>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</si>
  <si>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</si>
  <si>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</si>
  <si>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</si>
  <si>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</si>
  <si>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</si>
  <si>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</si>
  <si>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</si>
  <si>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</si>
  <si>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</si>
  <si>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</si>
  <si>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</si>
  <si>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</si>
  <si>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</si>
  <si>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</si>
  <si>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</si>
  <si>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</si>
  <si>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</si>
  <si>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</si>
  <si>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</si>
  <si>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</si>
  <si>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</si>
  <si>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</si>
  <si>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</si>
  <si>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</si>
  <si>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</si>
  <si>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</si>
  <si>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</si>
  <si>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</si>
  <si>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</si>
  <si>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</si>
  <si>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</si>
  <si>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</si>
  <si>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</si>
  <si>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</si>
  <si>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</si>
  <si>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</si>
  <si>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</si>
  <si>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</si>
  <si>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</si>
  <si>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</si>
  <si>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</si>
  <si>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inwestycje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</si>
  <si>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</si>
  <si>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</si>
  <si>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</si>
  <si>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</si>
  <si>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</si>
  <si>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</si>
  <si>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zadłużenia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</si>
  <si>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</si>
  <si>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</si>
  <si>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</si>
  <si>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</si>
  <si>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</si>
  <si>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</si>
  <si>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</si>
  <si>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</si>
  <si>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</si>
  <si>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</si>
  <si>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</si>
  <si>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</si>
  <si>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</si>
  <si>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</si>
  <si>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</si>
  <si>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</si>
  <si>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</si>
  <si>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</si>
  <si>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</si>
  <si>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</si>
  <si>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</si>
  <si>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</si>
  <si>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</si>
  <si>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</si>
  <si>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</si>
  <si>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</si>
  <si>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</si>
  <si>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</si>
  <si>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</si>
  <si>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</si>
  <si>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</si>
  <si>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</si>
  <si>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</si>
  <si>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</si>
  <si>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</si>
  <si>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</si>
  <si>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</si>
  <si>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</si>
  <si>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</si>
  <si>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</si>
  <si>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z tego</t>
  </si>
  <si>
    <t>bieżące</t>
  </si>
  <si>
    <t>majątkowe</t>
  </si>
  <si>
    <t>2010 r.</t>
  </si>
  <si>
    <t>2011 r.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</si>
  <si>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</si>
  <si>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</si>
  <si>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</si>
  <si>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</si>
  <si>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</si>
  <si>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</si>
  <si>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Wydatki budżetu gminy na  2010 r.</t>
  </si>
  <si>
    <t>dochody -dotacje
ogółem</t>
  </si>
  <si>
    <t>Dochody i wydatki związane z realizacją zadań z zakresu administracji rządowej i innych zadań zleconych odrębnymi ustawami w 2010 r.</t>
  </si>
  <si>
    <t>Dochody i wydatki związane z realizacją zadań realizowanych na podstawie umów lub porozumień między jednostkami samorządu terytorialnego w 2010 r.</t>
  </si>
  <si>
    <t>Dochody
ogółem</t>
  </si>
  <si>
    <t>Plan
na 2010 r.</t>
  </si>
  <si>
    <t>Prognoza kwoty długu gminy na rok 2010 i lata następne</t>
  </si>
  <si>
    <t>Przewidywane wykonanie w 2009 r.</t>
  </si>
  <si>
    <t>Plan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</si>
  <si>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</si>
  <si>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</si>
  <si>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</si>
  <si>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</si>
  <si>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</si>
  <si>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Plan dochodów budżetu gminy na 2010 r.</t>
  </si>
  <si>
    <t>Plan
2010 r.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</si>
  <si>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</si>
  <si>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</si>
  <si>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</si>
  <si>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</si>
  <si>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</si>
  <si>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</si>
  <si>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</si>
  <si>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Wynagro-
dzenia i składki od nich naliczane</t>
  </si>
  <si>
    <t>wydatki związane z realizacją statutowych zadań jednostek</t>
  </si>
  <si>
    <t>Wydatki
z tytułu poręczeń
i gwarancji udzielonych przez jst przypadajace do spłaty w roku budżetowym</t>
  </si>
  <si>
    <t xml:space="preserve">inwestycje i zakupy inwestycyjne </t>
  </si>
  <si>
    <t xml:space="preserve">inwestycje i zakupy inwestycyjnena programy finansowane z udziałem środków wym. w art.5 ust. 1 pkt 2. i 3 ufp  </t>
  </si>
  <si>
    <t>Wydatki jednostek pomocniczych w 2010 r.</t>
  </si>
  <si>
    <t>Nazwa jednostki pomocniczej lub sołectwa</t>
  </si>
  <si>
    <t>kwota</t>
  </si>
  <si>
    <t>Sołectwa</t>
  </si>
  <si>
    <t>Przewidywane wykonanie za 2009 r.**</t>
  </si>
  <si>
    <t>Przewidywane wyk. za 2009 r.*</t>
  </si>
  <si>
    <t>w. na programy finansowane  z udziałem środków opisanych w art. 5 ust. 1 pkt 2. i 3 ufp w części zw. z realizacją zadań jst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</si>
  <si>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</si>
  <si>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Nazwa zadania/podmiotu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</si>
  <si>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</si>
  <si>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</si>
  <si>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</si>
  <si>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</si>
  <si>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</si>
  <si>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</si>
  <si>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</si>
  <si>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</si>
  <si>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</si>
  <si>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</si>
  <si>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2330</t>
  </si>
  <si>
    <t>Dotacje celowe otrzymane od samorządu województwa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</si>
  <si>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</si>
  <si>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</si>
  <si>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</si>
  <si>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</si>
  <si>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</si>
  <si>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</si>
  <si>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</si>
  <si>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</si>
  <si>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</si>
  <si>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</si>
  <si>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</si>
  <si>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</si>
  <si>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</si>
  <si>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</si>
  <si>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0690</t>
  </si>
  <si>
    <t>Wpływy z różnych opłat</t>
  </si>
  <si>
    <t>75023</t>
  </si>
  <si>
    <t>Urzędy gmin (miast i miast na prawach powiatu)</t>
  </si>
  <si>
    <t>0830</t>
  </si>
  <si>
    <t>Wpływy z usług</t>
  </si>
  <si>
    <t>75095</t>
  </si>
  <si>
    <t>6298</t>
  </si>
  <si>
    <t>Środki na dofinansowanie własnych inwestycji gmin pozyskane z innych źródeł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</si>
  <si>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</si>
  <si>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</si>
  <si>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</si>
  <si>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</si>
  <si>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</si>
  <si>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</si>
  <si>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</si>
  <si>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</si>
  <si>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</si>
  <si>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</si>
  <si>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</si>
  <si>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</si>
  <si>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</si>
  <si>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</si>
  <si>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</si>
  <si>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</si>
  <si>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</si>
  <si>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</si>
  <si>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</si>
  <si>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</si>
  <si>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</si>
  <si>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</si>
  <si>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</si>
  <si>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</si>
  <si>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</si>
  <si>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</si>
  <si>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</si>
  <si>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</si>
  <si>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</si>
  <si>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</si>
  <si>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</si>
  <si>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</si>
  <si>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</si>
  <si>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</si>
  <si>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</si>
  <si>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</si>
  <si>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0440</t>
  </si>
  <si>
    <t>Wpływy z opłaty miejscowej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</si>
  <si>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</si>
  <si>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</si>
  <si>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</si>
  <si>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</si>
  <si>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</si>
  <si>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</si>
  <si>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</si>
  <si>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</si>
  <si>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</si>
  <si>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</si>
  <si>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</si>
  <si>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</si>
  <si>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</si>
  <si>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</si>
  <si>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</si>
  <si>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</si>
  <si>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</si>
  <si>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</si>
  <si>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</si>
  <si>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</si>
  <si>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</si>
  <si>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</si>
  <si>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</si>
  <si>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</si>
  <si>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</si>
  <si>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</si>
  <si>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</si>
  <si>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</si>
  <si>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</si>
  <si>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</si>
  <si>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</si>
  <si>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</si>
  <si>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80195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</si>
  <si>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</si>
  <si>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</si>
  <si>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</si>
  <si>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</si>
  <si>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</si>
  <si>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</si>
  <si>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</si>
  <si>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</si>
  <si>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</si>
  <si>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</si>
  <si>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</si>
  <si>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Dotacje celowe otrzymane z budżetu państwa na zadania bieżące realizowane przez gminę na podstawie porozumień z organami administracji rządowej</t>
  </si>
  <si>
    <t>Pozostałe zadania w zakresie polityki społecznej</t>
  </si>
  <si>
    <t>Państwowy Fundusz Rehabilitacji Osób Niepełnosprawnych</t>
  </si>
  <si>
    <t>Dotacje otrzymane z funduszy celowych na dofinansowanie zadań bieżących jednostek sektora finansów publicznych</t>
  </si>
  <si>
    <t>Edukacyjna opieka wychowawcza</t>
  </si>
  <si>
    <t>Pomoc materialna dla uczniów</t>
  </si>
  <si>
    <t>Razem</t>
  </si>
  <si>
    <t>710</t>
  </si>
  <si>
    <t>Działalność usługowa</t>
  </si>
  <si>
    <t>71035</t>
  </si>
  <si>
    <t>Cmentarze</t>
  </si>
  <si>
    <t>2020</t>
  </si>
  <si>
    <t>Dotacje celowe z BP na zad.bież.real.przez gminę na podst porozumień z organami adm.rządowej</t>
  </si>
  <si>
    <t>75113</t>
  </si>
  <si>
    <t>Wybory do Parlamentu Europejskiego</t>
  </si>
  <si>
    <t>0460</t>
  </si>
  <si>
    <t>Wpływy z opłaty eksploatacyjnej</t>
  </si>
  <si>
    <t>80148</t>
  </si>
  <si>
    <t>Stołówki szkolne</t>
  </si>
  <si>
    <t>85216</t>
  </si>
  <si>
    <t>Zasiłki rodzinne , pielęgnacyjne i wychowawcze</t>
  </si>
  <si>
    <t>4300</t>
  </si>
  <si>
    <t>Zakup usług pozostałych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</si>
  <si>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</si>
  <si>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</si>
  <si>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</si>
  <si>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</si>
  <si>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</si>
  <si>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</si>
  <si>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</si>
  <si>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</si>
  <si>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4170</t>
  </si>
  <si>
    <t>Wynagrodzenia bezosobowe</t>
  </si>
  <si>
    <t>4210</t>
  </si>
  <si>
    <t>Zakup materiałów i wyposażenia</t>
  </si>
  <si>
    <t>4430</t>
  </si>
  <si>
    <t>Różne opłaty i składki</t>
  </si>
  <si>
    <t>400</t>
  </si>
  <si>
    <t>Wytwarzanie i zaopatrywanie w energię elektryczna, gaz i wodę</t>
  </si>
  <si>
    <t>40002</t>
  </si>
  <si>
    <t>Dostarczanie wody</t>
  </si>
  <si>
    <t>600</t>
  </si>
  <si>
    <t>Transport i łączność</t>
  </si>
  <si>
    <t>60016</t>
  </si>
  <si>
    <t>Drogi publiczne gminne</t>
  </si>
  <si>
    <t>4270</t>
  </si>
  <si>
    <t>Zakup usług remontowych</t>
  </si>
  <si>
    <t>630</t>
  </si>
  <si>
    <t>Turystyka</t>
  </si>
  <si>
    <t>63095</t>
  </si>
  <si>
    <t>4260</t>
  </si>
  <si>
    <t>Zakup energii</t>
  </si>
  <si>
    <t>6060</t>
  </si>
  <si>
    <t>Wydatki na zakupy inwestycyjne jednostek budżetowych</t>
  </si>
  <si>
    <t>70095</t>
  </si>
  <si>
    <t>71004</t>
  </si>
  <si>
    <t>Plany zagospodarowania przestrzennego</t>
  </si>
  <si>
    <t>71014</t>
  </si>
  <si>
    <t>Opracowania geodezyjne i kartograficzne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</si>
  <si>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</si>
  <si>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</si>
  <si>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</si>
  <si>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</si>
  <si>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</si>
  <si>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</si>
  <si>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</si>
  <si>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</si>
  <si>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</si>
  <si>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</si>
  <si>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</si>
  <si>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</si>
  <si>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</si>
  <si>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</si>
  <si>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</si>
  <si>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</si>
  <si>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</si>
  <si>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</si>
  <si>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</si>
  <si>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</si>
  <si>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</si>
  <si>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</si>
  <si>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</si>
  <si>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</si>
  <si>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</si>
  <si>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</si>
  <si>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</si>
  <si>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</si>
  <si>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4440</t>
  </si>
  <si>
    <t>Odpisy na zakładowy fundusz świadczeń socjalnych</t>
  </si>
  <si>
    <t>4750</t>
  </si>
  <si>
    <t>Zakup akcesoriów komputerowych, w tym programów i licencji</t>
  </si>
  <si>
    <t>75075</t>
  </si>
  <si>
    <t>Promocja jednostek samorządu terytorialnego</t>
  </si>
  <si>
    <t>2320</t>
  </si>
  <si>
    <t>Dotacje celowe przekazane dla powiatu na zadania bieżące realizowane na podstawie porozumień (umów) między jednostkami samorządu terytorialnego</t>
  </si>
  <si>
    <t>2900</t>
  </si>
  <si>
    <t>Wpłaty gmin na rzecz innych jst oraz związków gmin na dofinansowanie zadań bieżących</t>
  </si>
  <si>
    <t>6650</t>
  </si>
  <si>
    <t>Wpłaty gmin na rzecz innych jst oraz zwiazków gmin na dofinansowanie zadań inwestycyjnych</t>
  </si>
  <si>
    <t>75412</t>
  </si>
  <si>
    <t>Ochotnicze straże pożarne</t>
  </si>
  <si>
    <t>75421</t>
  </si>
  <si>
    <t>Zarządzanie kryzysowe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</si>
  <si>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</si>
  <si>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</si>
  <si>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</si>
  <si>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</si>
  <si>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</si>
  <si>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</si>
  <si>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</si>
  <si>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</si>
  <si>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</si>
  <si>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</si>
  <si>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</si>
  <si>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</si>
  <si>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</si>
  <si>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</si>
  <si>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</si>
  <si>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3020</t>
  </si>
  <si>
    <t>Wydatki osobowe niezaliczone do wynagrodzeń</t>
  </si>
  <si>
    <t>4240</t>
  </si>
  <si>
    <t>Zakup pomocy naukowych, dydaktycznych i książek</t>
  </si>
  <si>
    <t>4390</t>
  </si>
  <si>
    <t>Zakup usług obejmujących wykonanie ekspertyz, analiz i opinii</t>
  </si>
  <si>
    <t>80103</t>
  </si>
  <si>
    <t>Oddziały przedszkolne w szkołach podstawowych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</si>
  <si>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</si>
  <si>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</si>
  <si>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</si>
  <si>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</si>
  <si>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</si>
  <si>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</si>
  <si>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</si>
  <si>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</si>
  <si>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851</t>
  </si>
  <si>
    <t>Ochrona zdrowia</t>
  </si>
  <si>
    <t>6220</t>
  </si>
  <si>
    <t>Dotacje celowe z budżetu na finansowanie lub dofinansowanie kosztów realizacji inwestycji i zakupów inwestycyjnych innych jednostek sektora finansów publicznych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</si>
  <si>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</si>
  <si>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</si>
  <si>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</si>
  <si>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</si>
  <si>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</si>
  <si>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</si>
  <si>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</si>
  <si>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</si>
  <si>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</si>
  <si>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</si>
  <si>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</si>
  <si>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</si>
  <si>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4130</t>
  </si>
  <si>
    <t>Składki na ubezpieczenie zdrowotne</t>
  </si>
  <si>
    <t>85215</t>
  </si>
  <si>
    <t>Dodatki mieszkaniowe</t>
  </si>
  <si>
    <t>853</t>
  </si>
  <si>
    <t>85395</t>
  </si>
  <si>
    <t>3260</t>
  </si>
  <si>
    <t>Inne formy pomocy dla uczniów</t>
  </si>
  <si>
    <t>854</t>
  </si>
  <si>
    <t>85401</t>
  </si>
  <si>
    <t>Świetlice szkolne</t>
  </si>
  <si>
    <t>85415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</si>
  <si>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</si>
  <si>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</si>
  <si>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</si>
  <si>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</si>
  <si>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</si>
  <si>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</si>
  <si>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</si>
  <si>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</si>
  <si>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</si>
  <si>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</si>
  <si>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</si>
  <si>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</si>
  <si>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</si>
  <si>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</si>
  <si>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</si>
  <si>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</si>
  <si>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</si>
  <si>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</si>
  <si>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</si>
  <si>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</si>
  <si>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</si>
  <si>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</si>
  <si>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</si>
  <si>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</si>
  <si>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</si>
  <si>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</si>
  <si>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</si>
  <si>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</si>
  <si>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</si>
  <si>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Razem:</t>
  </si>
  <si>
    <t>80114</t>
  </si>
  <si>
    <t>4150</t>
  </si>
  <si>
    <t>Dopłaty w spółkach prawa handlowego</t>
  </si>
  <si>
    <t>60014</t>
  </si>
  <si>
    <t>Drogi publiczne powiatowe</t>
  </si>
  <si>
    <t>6300</t>
  </si>
  <si>
    <t>Dotacje cel.na pomoc fin.między jst na zadania inwestycyjne</t>
  </si>
  <si>
    <t>Rezerwy-5246</t>
  </si>
  <si>
    <t>2803</t>
  </si>
  <si>
    <t>Dotacja cel.z budżetu dla poz.j zal.do SFP</t>
  </si>
  <si>
    <t>Świadczenia społeczne-zas.stałe</t>
  </si>
  <si>
    <t>2960 Przelewy redystrybucyjne</t>
  </si>
  <si>
    <t>4300 Zakup usług pozostałych</t>
  </si>
  <si>
    <t xml:space="preserve">Plan </t>
  </si>
  <si>
    <t xml:space="preserve"> dochodów i wydatków rachunków dochodów własnych na 2010 r.</t>
  </si>
  <si>
    <t>I</t>
  </si>
  <si>
    <t>z tego: 80148</t>
  </si>
  <si>
    <t>1. ZPO Miłki</t>
  </si>
  <si>
    <t>2. SP Rydzewo</t>
  </si>
  <si>
    <t>3. SP Staświny</t>
  </si>
  <si>
    <t>Dochody</t>
  </si>
  <si>
    <t>Stan środków pieniężnych</t>
  </si>
  <si>
    <t xml:space="preserve">§ </t>
  </si>
  <si>
    <t>Plan dochodów zł</t>
  </si>
  <si>
    <t>Dochody budżetu państwa związane z realizacją zadań zleconych jst</t>
  </si>
  <si>
    <t>Świadczenia rodzinne, zaliczka alimentacyjna oraz składki na ubezp.emerytalne i rentowe z ubezp.społecznego</t>
  </si>
  <si>
    <t>OGÓŁEM</t>
  </si>
  <si>
    <t>Dochody budżetowe związane z realizacją zadań z zakresu administracji rządowej, które podlegają przekazaniu do budżetu państwa w 2010 roku</t>
  </si>
  <si>
    <t xml:space="preserve">źródła dochodów skazanych przez radę </t>
  </si>
  <si>
    <t>§265,266</t>
  </si>
  <si>
    <t>Dług/dochody  (%) (art. 170 ust. 1 u.f.p.)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</si>
  <si>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</si>
  <si>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</si>
  <si>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</si>
  <si>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Przewidywane wykonanie na koniec 31.12.2009r.</t>
  </si>
  <si>
    <t>6058,6059</t>
  </si>
  <si>
    <t>Mazurski MASTERPLAN regulacja gospodarki ściekowej w gminach Regionu WJM - projekt techn.M.Wola</t>
  </si>
  <si>
    <t>Urząd Gminy</t>
  </si>
  <si>
    <t>Wykup gruntu na poszerzenie drogi</t>
  </si>
  <si>
    <t>Zakup zestawu komputerowego</t>
  </si>
  <si>
    <t>Sołectwo Paprotki</t>
  </si>
  <si>
    <t>Sołectwo Staświny</t>
  </si>
  <si>
    <t>Sołectwo Czyprki</t>
  </si>
  <si>
    <t>Sołectwo Konopki Małe</t>
  </si>
  <si>
    <t>Sołectwo Jagodne Małe</t>
  </si>
  <si>
    <t>Sołectwo Marcinowa Wola</t>
  </si>
  <si>
    <t>Sołectwo Kleszczewo</t>
  </si>
  <si>
    <t>Sołectwo Bielskie</t>
  </si>
  <si>
    <t>Sołectwo Wyszowate</t>
  </si>
  <si>
    <t>Sołectwo Konopki Nowe</t>
  </si>
  <si>
    <t>Sołectwo Danowo</t>
  </si>
  <si>
    <t>Sołectwo Miłki</t>
  </si>
  <si>
    <t>Sołectwo Lipińskie</t>
  </si>
  <si>
    <t>Sołectwo Rydzewo</t>
  </si>
  <si>
    <t>Sołectwo Konopki Wielkie</t>
  </si>
  <si>
    <t>Sołectwo Ruda</t>
  </si>
  <si>
    <t>Ośrodek Kultury Miłki</t>
  </si>
  <si>
    <t>Gminna Bibilioteka Publiczna w Miłkach</t>
  </si>
  <si>
    <t>Zestawienie planowanych kwot dotacji udzielanych z budżetu jst, realizowanych przez podmioty należące  do sektora finansów publicznych w 2010 r.</t>
  </si>
  <si>
    <t>6068</t>
  </si>
  <si>
    <t>6069</t>
  </si>
  <si>
    <t>Zakup samochodu do wywozu odpadów komunalnych</t>
  </si>
  <si>
    <t>Budowa świetlicy w Konopkach Nowych</t>
  </si>
  <si>
    <t xml:space="preserve">Program budowy przydomowych oczyszczalni ścieków oraz kanalizacji sanitarnej i wodociagowej </t>
  </si>
  <si>
    <t xml:space="preserve">A.      
B.
C.115 600
... </t>
  </si>
  <si>
    <t>Budowa kontenerowej oczyszczalni ściekow w Konopkach Nowych</t>
  </si>
  <si>
    <r>
      <t xml:space="preserve">PROGRAM ROZWOJU OBSZARÓW WIEJSKICH
OŚ 3: Jakość życia na obszarach wiejskich i różnicowanie gospodarki wiejskiej
kod działania: 321 
Nazwa projektu: </t>
    </r>
    <r>
      <rPr>
        <b/>
        <sz val="8"/>
        <rFont val="Arial"/>
        <family val="2"/>
      </rPr>
      <t>program budowy przydomowych oczyszczalni ścieków oraz kanalizacji sanitarnej i wodociągu na terenie gminy Miłki</t>
    </r>
    <r>
      <rPr>
        <sz val="8"/>
        <rFont val="Arial"/>
        <family val="2"/>
      </rPr>
      <t xml:space="preserve">
</t>
    </r>
  </si>
  <si>
    <t>z tego: 2010 r.</t>
  </si>
  <si>
    <t>dz. 010
r. 01010
§ 6058, 6059</t>
  </si>
  <si>
    <t>2013 r.***</t>
  </si>
  <si>
    <r>
      <t xml:space="preserve">PROGRAM ROZWOJU OBSZARÓW WIEJSKICH
OŚ 3: Jakość życia na obszarach wiejskich i różnicowanie gospodarki wiejskiej
kod działania: 321 
Nazwa projektu: </t>
    </r>
    <r>
      <rPr>
        <b/>
        <sz val="8"/>
        <rFont val="Arial"/>
        <family val="2"/>
      </rPr>
      <t>kontenerowa oczyszczalnia ścieków w Konopkach Nowych</t>
    </r>
    <r>
      <rPr>
        <sz val="8"/>
        <rFont val="Arial"/>
        <family val="2"/>
      </rPr>
      <t xml:space="preserve">
</t>
    </r>
  </si>
  <si>
    <r>
      <t xml:space="preserve">PROGRAM ROZWOJU OBSZARÓW WIEJSKICH
OŚ 4: LEADER+
kod działania: 4
Nazwa projektu: </t>
    </r>
    <r>
      <rPr>
        <b/>
        <sz val="8"/>
        <rFont val="Arial"/>
        <family val="2"/>
      </rPr>
      <t>budowa świetlicy wiejskiej w Konopkach Nowych</t>
    </r>
    <r>
      <rPr>
        <sz val="8"/>
        <rFont val="Arial"/>
        <family val="2"/>
      </rPr>
      <t xml:space="preserve">
(udział środków UE do 75 %)</t>
    </r>
  </si>
  <si>
    <t>dz. 921
r. 92109
§ 6058, 6059</t>
  </si>
  <si>
    <t>1.4</t>
  </si>
  <si>
    <r>
      <t xml:space="preserve">PROGRAM ROZWOJU OBSZARÓW WIEJSKICH
OŚ 3: Jakość życia na obszarach wiejskich i różnicowanie gospodarki wiejskiej
kod działania: 321 
Nazwa projektu: </t>
    </r>
    <r>
      <rPr>
        <b/>
        <sz val="8"/>
        <rFont val="Arial"/>
        <family val="2"/>
      </rPr>
      <t>zakup samochodu do wywozu odpadów komunalnych z terenu Gminy Miłki</t>
    </r>
    <r>
      <rPr>
        <sz val="8"/>
        <rFont val="Arial"/>
        <family val="2"/>
      </rPr>
      <t xml:space="preserve">
</t>
    </r>
  </si>
  <si>
    <t>*** - rok 2013 do wykorzystania fakultatywnego</t>
  </si>
  <si>
    <t>dz. 900
r. 90003
§ 6058, 6059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</si>
</sst>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7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8.25"/>
      <color indexed="8"/>
      <name val="Arial"/>
      <family val="2"/>
    </font>
    <font>
      <b/>
      <sz val="8"/>
      <name val="Arial CE"/>
      <family val="0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9" fillId="0" borderId="0">
      <alignment/>
      <protection/>
    </xf>
    <xf numFmtId="0" fontId="68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13" fillId="33" borderId="25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35" borderId="10" xfId="0" applyNumberFormat="1" applyFont="1" applyFill="1" applyBorder="1" applyAlignment="1">
      <alignment vertical="center"/>
    </xf>
    <xf numFmtId="3" fontId="27" fillId="35" borderId="31" xfId="0" applyNumberFormat="1" applyFont="1" applyFill="1" applyBorder="1" applyAlignment="1">
      <alignment/>
    </xf>
    <xf numFmtId="49" fontId="2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left" vertical="center" wrapText="1"/>
      <protection locked="0"/>
    </xf>
    <xf numFmtId="3" fontId="30" fillId="38" borderId="10" xfId="0" applyNumberFormat="1" applyFont="1" applyFill="1" applyBorder="1" applyAlignment="1">
      <alignment vertical="center"/>
    </xf>
    <xf numFmtId="3" fontId="30" fillId="38" borderId="31" xfId="0" applyNumberFormat="1" applyFont="1" applyFill="1" applyBorder="1" applyAlignment="1">
      <alignment/>
    </xf>
    <xf numFmtId="49" fontId="2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0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35" borderId="31" xfId="0" applyNumberFormat="1" applyFont="1" applyFill="1" applyBorder="1" applyAlignment="1">
      <alignment/>
    </xf>
    <xf numFmtId="49" fontId="29" fillId="36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32" xfId="0" applyNumberFormat="1" applyFont="1" applyFill="1" applyBorder="1" applyAlignment="1" applyProtection="1">
      <alignment horizontal="left" vertical="center" wrapText="1"/>
      <protection locked="0"/>
    </xf>
    <xf numFmtId="49" fontId="29" fillId="37" borderId="32" xfId="0" applyNumberFormat="1" applyFont="1" applyFill="1" applyBorder="1" applyAlignment="1" applyProtection="1">
      <alignment horizontal="left" vertical="center" wrapText="1"/>
      <protection locked="0"/>
    </xf>
    <xf numFmtId="49" fontId="29" fillId="36" borderId="33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0" xfId="0" applyNumberFormat="1" applyFont="1" applyBorder="1" applyAlignment="1">
      <alignment horizontal="right" vertical="center"/>
    </xf>
    <xf numFmtId="3" fontId="30" fillId="38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3" fontId="10" fillId="35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34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8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49" fontId="29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/>
    </xf>
    <xf numFmtId="0" fontId="30" fillId="0" borderId="35" xfId="0" applyFont="1" applyBorder="1" applyAlignment="1">
      <alignment/>
    </xf>
    <xf numFmtId="3" fontId="30" fillId="0" borderId="35" xfId="0" applyNumberFormat="1" applyFont="1" applyBorder="1" applyAlignment="1">
      <alignment/>
    </xf>
    <xf numFmtId="0" fontId="0" fillId="39" borderId="36" xfId="0" applyFill="1" applyBorder="1" applyAlignment="1">
      <alignment/>
    </xf>
    <xf numFmtId="0" fontId="4" fillId="39" borderId="36" xfId="0" applyFont="1" applyFill="1" applyBorder="1" applyAlignment="1">
      <alignment/>
    </xf>
    <xf numFmtId="3" fontId="4" fillId="39" borderId="37" xfId="0" applyNumberFormat="1" applyFont="1" applyFill="1" applyBorder="1" applyAlignment="1">
      <alignment/>
    </xf>
    <xf numFmtId="3" fontId="30" fillId="0" borderId="31" xfId="0" applyNumberFormat="1" applyFont="1" applyFill="1" applyBorder="1" applyAlignment="1">
      <alignment/>
    </xf>
    <xf numFmtId="49" fontId="26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4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3" borderId="10" xfId="0" applyNumberFormat="1" applyFont="1" applyFill="1" applyBorder="1" applyAlignment="1">
      <alignment vertical="center"/>
    </xf>
    <xf numFmtId="3" fontId="10" fillId="3" borderId="31" xfId="0" applyNumberFormat="1" applyFont="1" applyFill="1" applyBorder="1" applyAlignment="1">
      <alignment/>
    </xf>
    <xf numFmtId="49" fontId="29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41" borderId="10" xfId="0" applyNumberFormat="1" applyFont="1" applyFill="1" applyBorder="1" applyAlignment="1" applyProtection="1">
      <alignment horizontal="left" vertical="center" wrapText="1"/>
      <protection locked="0"/>
    </xf>
    <xf numFmtId="3" fontId="30" fillId="42" borderId="10" xfId="0" applyNumberFormat="1" applyFont="1" applyFill="1" applyBorder="1" applyAlignment="1">
      <alignment vertical="center"/>
    </xf>
    <xf numFmtId="3" fontId="30" fillId="42" borderId="31" xfId="0" applyNumberFormat="1" applyFont="1" applyFill="1" applyBorder="1" applyAlignment="1">
      <alignment/>
    </xf>
    <xf numFmtId="49" fontId="29" fillId="41" borderId="33" xfId="0" applyNumberFormat="1" applyFont="1" applyFill="1" applyBorder="1" applyAlignment="1" applyProtection="1">
      <alignment horizontal="left" vertical="center" wrapText="1"/>
      <protection locked="0"/>
    </xf>
    <xf numFmtId="49" fontId="29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34" xfId="0" applyNumberFormat="1" applyFont="1" applyFill="1" applyBorder="1" applyAlignment="1" applyProtection="1">
      <alignment horizontal="left" vertical="center" wrapText="1"/>
      <protection locked="0"/>
    </xf>
    <xf numFmtId="3" fontId="30" fillId="38" borderId="15" xfId="0" applyNumberFormat="1" applyFont="1" applyFill="1" applyBorder="1" applyAlignment="1">
      <alignment vertical="center"/>
    </xf>
    <xf numFmtId="3" fontId="30" fillId="38" borderId="15" xfId="0" applyNumberFormat="1" applyFont="1" applyFill="1" applyBorder="1" applyAlignment="1">
      <alignment/>
    </xf>
    <xf numFmtId="3" fontId="30" fillId="42" borderId="10" xfId="0" applyNumberFormat="1" applyFont="1" applyFill="1" applyBorder="1" applyAlignment="1">
      <alignment/>
    </xf>
    <xf numFmtId="49" fontId="29" fillId="36" borderId="3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5" xfId="0" applyNumberFormat="1" applyFont="1" applyBorder="1" applyAlignment="1">
      <alignment vertical="center"/>
    </xf>
    <xf numFmtId="49" fontId="3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  <xf numFmtId="3" fontId="0" fillId="38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38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9" fontId="32" fillId="4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44" borderId="10" xfId="0" applyNumberFormat="1" applyFont="1" applyFill="1" applyBorder="1" applyAlignment="1">
      <alignment vertical="center"/>
    </xf>
    <xf numFmtId="49" fontId="3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3" fontId="15" fillId="35" borderId="10" xfId="0" applyNumberFormat="1" applyFont="1" applyFill="1" applyBorder="1" applyAlignment="1">
      <alignment vertical="center"/>
    </xf>
    <xf numFmtId="3" fontId="15" fillId="39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74" fillId="0" borderId="0" xfId="0" applyFont="1" applyAlignment="1">
      <alignment/>
    </xf>
    <xf numFmtId="3" fontId="14" fillId="38" borderId="10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4" fillId="38" borderId="1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49" fontId="32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42" borderId="10" xfId="0" applyNumberFormat="1" applyFont="1" applyFill="1" applyBorder="1" applyAlignment="1">
      <alignment vertical="center"/>
    </xf>
    <xf numFmtId="3" fontId="34" fillId="42" borderId="10" xfId="0" applyNumberFormat="1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 vertical="center"/>
    </xf>
    <xf numFmtId="0" fontId="0" fillId="16" borderId="0" xfId="0" applyFill="1" applyAlignment="1">
      <alignment vertical="center"/>
    </xf>
    <xf numFmtId="3" fontId="15" fillId="38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0" fillId="16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0" fontId="0" fillId="46" borderId="38" xfId="0" applyFill="1" applyBorder="1" applyAlignment="1">
      <alignment/>
    </xf>
    <xf numFmtId="0" fontId="0" fillId="46" borderId="39" xfId="0" applyFill="1" applyBorder="1" applyAlignment="1">
      <alignment/>
    </xf>
    <xf numFmtId="0" fontId="0" fillId="46" borderId="39" xfId="0" applyFill="1" applyBorder="1" applyAlignment="1">
      <alignment horizontal="center"/>
    </xf>
    <xf numFmtId="0" fontId="0" fillId="46" borderId="40" xfId="0" applyFill="1" applyBorder="1" applyAlignment="1">
      <alignment wrapText="1"/>
    </xf>
    <xf numFmtId="49" fontId="29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5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/>
    </xf>
    <xf numFmtId="3" fontId="30" fillId="47" borderId="10" xfId="0" applyNumberFormat="1" applyFont="1" applyFill="1" applyBorder="1" applyAlignment="1">
      <alignment vertical="center"/>
    </xf>
    <xf numFmtId="3" fontId="30" fillId="47" borderId="31" xfId="0" applyNumberFormat="1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3" fontId="0" fillId="42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48" borderId="10" xfId="0" applyNumberFormat="1" applyFill="1" applyBorder="1" applyAlignment="1">
      <alignment vertical="center"/>
    </xf>
    <xf numFmtId="3" fontId="0" fillId="49" borderId="10" xfId="0" applyNumberFormat="1" applyFill="1" applyBorder="1" applyAlignment="1">
      <alignment vertical="center"/>
    </xf>
    <xf numFmtId="3" fontId="34" fillId="49" borderId="10" xfId="0" applyNumberFormat="1" applyFont="1" applyFill="1" applyBorder="1" applyAlignment="1">
      <alignment vertical="center"/>
    </xf>
    <xf numFmtId="3" fontId="0" fillId="49" borderId="10" xfId="0" applyNumberFormat="1" applyFont="1" applyFill="1" applyBorder="1" applyAlignment="1">
      <alignment vertical="center"/>
    </xf>
    <xf numFmtId="3" fontId="0" fillId="50" borderId="10" xfId="0" applyNumberFormat="1" applyFill="1" applyBorder="1" applyAlignment="1">
      <alignment vertical="center"/>
    </xf>
    <xf numFmtId="3" fontId="4" fillId="5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top"/>
    </xf>
    <xf numFmtId="0" fontId="21" fillId="39" borderId="17" xfId="0" applyFont="1" applyFill="1" applyBorder="1" applyAlignment="1">
      <alignment vertical="center"/>
    </xf>
    <xf numFmtId="3" fontId="4" fillId="39" borderId="17" xfId="0" applyNumberFormat="1" applyFont="1" applyFill="1" applyBorder="1" applyAlignment="1">
      <alignment vertical="center"/>
    </xf>
    <xf numFmtId="3" fontId="4" fillId="39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21" fillId="39" borderId="18" xfId="0" applyFont="1" applyFill="1" applyBorder="1" applyAlignment="1">
      <alignment vertical="center"/>
    </xf>
    <xf numFmtId="3" fontId="4" fillId="39" borderId="18" xfId="0" applyNumberFormat="1" applyFont="1" applyFill="1" applyBorder="1" applyAlignment="1">
      <alignment vertical="center"/>
    </xf>
    <xf numFmtId="3" fontId="4" fillId="39" borderId="18" xfId="0" applyNumberFormat="1" applyFont="1" applyFill="1" applyBorder="1" applyAlignment="1">
      <alignment vertical="center"/>
    </xf>
    <xf numFmtId="3" fontId="4" fillId="39" borderId="42" xfId="0" applyNumberFormat="1" applyFont="1" applyFill="1" applyBorder="1" applyAlignment="1">
      <alignment vertical="center"/>
    </xf>
    <xf numFmtId="3" fontId="4" fillId="39" borderId="10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4" fontId="21" fillId="0" borderId="42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4" fillId="39" borderId="21" xfId="0" applyFont="1" applyFill="1" applyBorder="1" applyAlignment="1">
      <alignment horizontal="center" vertical="top"/>
    </xf>
    <xf numFmtId="0" fontId="21" fillId="39" borderId="21" xfId="0" applyFont="1" applyFill="1" applyBorder="1" applyAlignment="1">
      <alignment vertical="center" wrapText="1"/>
    </xf>
    <xf numFmtId="4" fontId="21" fillId="39" borderId="21" xfId="0" applyNumberFormat="1" applyFont="1" applyFill="1" applyBorder="1" applyAlignment="1">
      <alignment vertical="center"/>
    </xf>
    <xf numFmtId="4" fontId="21" fillId="39" borderId="21" xfId="0" applyNumberFormat="1" applyFont="1" applyFill="1" applyBorder="1" applyAlignment="1">
      <alignment vertical="center"/>
    </xf>
    <xf numFmtId="4" fontId="21" fillId="39" borderId="44" xfId="0" applyNumberFormat="1" applyFont="1" applyFill="1" applyBorder="1" applyAlignment="1">
      <alignment vertical="center"/>
    </xf>
    <xf numFmtId="4" fontId="21" fillId="39" borderId="10" xfId="0" applyNumberFormat="1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3" fontId="74" fillId="0" borderId="18" xfId="0" applyNumberFormat="1" applyFont="1" applyBorder="1" applyAlignment="1">
      <alignment vertical="center"/>
    </xf>
    <xf numFmtId="3" fontId="74" fillId="0" borderId="42" xfId="0" applyNumberFormat="1" applyFont="1" applyBorder="1" applyAlignment="1">
      <alignment vertical="center"/>
    </xf>
    <xf numFmtId="3" fontId="74" fillId="0" borderId="10" xfId="0" applyNumberFormat="1" applyFont="1" applyBorder="1" applyAlignment="1">
      <alignment vertical="center"/>
    </xf>
    <xf numFmtId="4" fontId="75" fillId="0" borderId="18" xfId="0" applyNumberFormat="1" applyFont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3" fontId="0" fillId="6" borderId="18" xfId="0" applyNumberFormat="1" applyFill="1" applyBorder="1" applyAlignment="1">
      <alignment vertical="center"/>
    </xf>
    <xf numFmtId="3" fontId="0" fillId="6" borderId="17" xfId="0" applyNumberFormat="1" applyFill="1" applyBorder="1" applyAlignment="1">
      <alignment vertical="center"/>
    </xf>
    <xf numFmtId="3" fontId="76" fillId="6" borderId="18" xfId="0" applyNumberFormat="1" applyFont="1" applyFill="1" applyBorder="1" applyAlignment="1">
      <alignment vertical="center"/>
    </xf>
    <xf numFmtId="0" fontId="4" fillId="51" borderId="38" xfId="0" applyFont="1" applyFill="1" applyBorder="1" applyAlignment="1">
      <alignment horizontal="center" vertical="center"/>
    </xf>
    <xf numFmtId="0" fontId="4" fillId="51" borderId="39" xfId="0" applyFont="1" applyFill="1" applyBorder="1" applyAlignment="1">
      <alignment horizontal="center" vertical="center"/>
    </xf>
    <xf numFmtId="3" fontId="4" fillId="51" borderId="3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2" fillId="52" borderId="38" xfId="0" applyFont="1" applyFill="1" applyBorder="1" applyAlignment="1">
      <alignment vertical="center"/>
    </xf>
    <xf numFmtId="0" fontId="22" fillId="52" borderId="39" xfId="0" applyFont="1" applyFill="1" applyBorder="1" applyAlignment="1">
      <alignment vertical="center"/>
    </xf>
    <xf numFmtId="3" fontId="22" fillId="52" borderId="3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53" borderId="14" xfId="0" applyFont="1" applyFill="1" applyBorder="1" applyAlignment="1">
      <alignment horizontal="center" vertical="center"/>
    </xf>
    <xf numFmtId="3" fontId="0" fillId="53" borderId="14" xfId="0" applyNumberFormat="1" applyFont="1" applyFill="1" applyBorder="1" applyAlignment="1">
      <alignment horizontal="center" vertical="center"/>
    </xf>
    <xf numFmtId="3" fontId="22" fillId="53" borderId="14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13" fillId="0" borderId="14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4" fillId="51" borderId="38" xfId="0" applyFont="1" applyFill="1" applyBorder="1" applyAlignment="1">
      <alignment vertical="center"/>
    </xf>
    <xf numFmtId="0" fontId="4" fillId="51" borderId="39" xfId="0" applyFont="1" applyFill="1" applyBorder="1" applyAlignment="1">
      <alignment vertical="center"/>
    </xf>
    <xf numFmtId="0" fontId="22" fillId="52" borderId="39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vertical="center"/>
    </xf>
    <xf numFmtId="0" fontId="0" fillId="53" borderId="22" xfId="0" applyFont="1" applyFill="1" applyBorder="1" applyAlignment="1">
      <alignment horizontal="center" vertical="center"/>
    </xf>
    <xf numFmtId="3" fontId="0" fillId="53" borderId="22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4" fillId="51" borderId="40" xfId="0" applyNumberFormat="1" applyFont="1" applyFill="1" applyBorder="1" applyAlignment="1">
      <alignment horizontal="center" vertical="center"/>
    </xf>
    <xf numFmtId="3" fontId="22" fillId="52" borderId="40" xfId="0" applyNumberFormat="1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49" fontId="13" fillId="0" borderId="22" xfId="0" applyNumberFormat="1" applyFont="1" applyBorder="1" applyAlignment="1">
      <alignment horizontal="center" vertical="top" wrapText="1"/>
    </xf>
    <xf numFmtId="0" fontId="0" fillId="54" borderId="41" xfId="0" applyFill="1" applyBorder="1" applyAlignment="1">
      <alignment vertical="center"/>
    </xf>
    <xf numFmtId="3" fontId="4" fillId="54" borderId="38" xfId="0" applyNumberFormat="1" applyFont="1" applyFill="1" applyBorder="1" applyAlignment="1">
      <alignment vertical="center"/>
    </xf>
    <xf numFmtId="3" fontId="4" fillId="54" borderId="39" xfId="0" applyNumberFormat="1" applyFont="1" applyFill="1" applyBorder="1" applyAlignment="1">
      <alignment horizontal="center" vertical="center"/>
    </xf>
    <xf numFmtId="3" fontId="4" fillId="54" borderId="3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0" fillId="39" borderId="44" xfId="0" applyFill="1" applyBorder="1" applyAlignment="1">
      <alignment/>
    </xf>
    <xf numFmtId="0" fontId="30" fillId="42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3" fontId="10" fillId="50" borderId="10" xfId="0" applyNumberFormat="1" applyFont="1" applyFill="1" applyBorder="1" applyAlignment="1">
      <alignment/>
    </xf>
    <xf numFmtId="3" fontId="0" fillId="42" borderId="0" xfId="0" applyNumberFormat="1" applyFill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0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35" fillId="47" borderId="12" xfId="52" applyFont="1" applyFill="1" applyBorder="1" applyAlignment="1">
      <alignment horizontal="center" vertical="center"/>
      <protection/>
    </xf>
    <xf numFmtId="0" fontId="35" fillId="47" borderId="12" xfId="52" applyFont="1" applyFill="1" applyBorder="1" applyAlignment="1">
      <alignment vertical="center"/>
      <protection/>
    </xf>
    <xf numFmtId="3" fontId="10" fillId="47" borderId="12" xfId="52" applyNumberFormat="1" applyFont="1" applyFill="1" applyBorder="1" applyAlignment="1">
      <alignment vertical="center"/>
      <protection/>
    </xf>
    <xf numFmtId="0" fontId="10" fillId="47" borderId="12" xfId="52" applyFont="1" applyFill="1" applyBorder="1" applyAlignment="1">
      <alignment vertical="center"/>
      <protection/>
    </xf>
    <xf numFmtId="0" fontId="30" fillId="19" borderId="49" xfId="52" applyFont="1" applyFill="1" applyBorder="1" applyAlignment="1">
      <alignment vertical="center"/>
      <protection/>
    </xf>
    <xf numFmtId="0" fontId="30" fillId="19" borderId="11" xfId="52" applyFont="1" applyFill="1" applyBorder="1" applyAlignment="1">
      <alignment vertical="center"/>
      <protection/>
    </xf>
    <xf numFmtId="3" fontId="30" fillId="19" borderId="11" xfId="52" applyNumberFormat="1" applyFont="1" applyFill="1" applyBorder="1" applyAlignment="1">
      <alignment vertical="center"/>
      <protection/>
    </xf>
    <xf numFmtId="3" fontId="30" fillId="19" borderId="50" xfId="52" applyNumberFormat="1" applyFont="1" applyFill="1" applyBorder="1" applyAlignment="1">
      <alignment vertical="center"/>
      <protection/>
    </xf>
    <xf numFmtId="0" fontId="30" fillId="19" borderId="51" xfId="52" applyFont="1" applyFill="1" applyBorder="1" applyAlignment="1">
      <alignment vertical="center"/>
      <protection/>
    </xf>
    <xf numFmtId="3" fontId="30" fillId="19" borderId="51" xfId="52" applyNumberFormat="1" applyFont="1" applyFill="1" applyBorder="1" applyAlignment="1">
      <alignment vertical="center"/>
      <protection/>
    </xf>
    <xf numFmtId="0" fontId="30" fillId="55" borderId="49" xfId="52" applyFont="1" applyFill="1" applyBorder="1" applyAlignment="1">
      <alignment vertical="center"/>
      <protection/>
    </xf>
    <xf numFmtId="0" fontId="30" fillId="55" borderId="11" xfId="52" applyFont="1" applyFill="1" applyBorder="1" applyAlignment="1">
      <alignment vertical="center"/>
      <protection/>
    </xf>
    <xf numFmtId="3" fontId="30" fillId="55" borderId="11" xfId="52" applyNumberFormat="1" applyFont="1" applyFill="1" applyBorder="1" applyAlignment="1">
      <alignment vertical="center"/>
      <protection/>
    </xf>
    <xf numFmtId="3" fontId="30" fillId="55" borderId="50" xfId="52" applyNumberFormat="1" applyFont="1" applyFill="1" applyBorder="1" applyAlignment="1">
      <alignment vertical="center"/>
      <protection/>
    </xf>
    <xf numFmtId="0" fontId="30" fillId="55" borderId="51" xfId="52" applyFont="1" applyFill="1" applyBorder="1" applyAlignment="1">
      <alignment vertical="center"/>
      <protection/>
    </xf>
    <xf numFmtId="3" fontId="30" fillId="55" borderId="51" xfId="52" applyNumberFormat="1" applyFont="1" applyFill="1" applyBorder="1" applyAlignment="1">
      <alignment vertical="center"/>
      <protection/>
    </xf>
    <xf numFmtId="3" fontId="30" fillId="19" borderId="14" xfId="52" applyNumberFormat="1" applyFont="1" applyFill="1" applyBorder="1" applyAlignment="1">
      <alignment horizontal="center" vertical="center"/>
      <protection/>
    </xf>
    <xf numFmtId="3" fontId="30" fillId="19" borderId="14" xfId="52" applyNumberFormat="1" applyFont="1" applyFill="1" applyBorder="1" applyAlignment="1">
      <alignment vertical="center"/>
      <protection/>
    </xf>
    <xf numFmtId="3" fontId="30" fillId="19" borderId="52" xfId="52" applyNumberFormat="1" applyFont="1" applyFill="1" applyBorder="1" applyAlignment="1">
      <alignment vertical="center"/>
      <protection/>
    </xf>
    <xf numFmtId="3" fontId="30" fillId="19" borderId="24" xfId="52" applyNumberFormat="1" applyFont="1" applyFill="1" applyBorder="1" applyAlignment="1">
      <alignment horizontal="center" vertical="center"/>
      <protection/>
    </xf>
    <xf numFmtId="3" fontId="30" fillId="19" borderId="22" xfId="52" applyNumberFormat="1" applyFont="1" applyFill="1" applyBorder="1" applyAlignment="1">
      <alignment horizontal="center" vertical="center"/>
      <protection/>
    </xf>
    <xf numFmtId="3" fontId="30" fillId="19" borderId="47" xfId="52" applyNumberFormat="1" applyFont="1" applyFill="1" applyBorder="1" applyAlignment="1">
      <alignment horizontal="center" vertical="center"/>
      <protection/>
    </xf>
    <xf numFmtId="3" fontId="30" fillId="55" borderId="14" xfId="52" applyNumberFormat="1" applyFont="1" applyFill="1" applyBorder="1" applyAlignment="1">
      <alignment horizontal="center" vertical="center"/>
      <protection/>
    </xf>
    <xf numFmtId="3" fontId="30" fillId="55" borderId="14" xfId="52" applyNumberFormat="1" applyFont="1" applyFill="1" applyBorder="1" applyAlignment="1">
      <alignment vertical="center"/>
      <protection/>
    </xf>
    <xf numFmtId="3" fontId="30" fillId="55" borderId="52" xfId="52" applyNumberFormat="1" applyFont="1" applyFill="1" applyBorder="1" applyAlignment="1">
      <alignment vertical="center"/>
      <protection/>
    </xf>
    <xf numFmtId="0" fontId="30" fillId="55" borderId="24" xfId="52" applyFont="1" applyFill="1" applyBorder="1" applyAlignment="1">
      <alignment vertical="center"/>
      <protection/>
    </xf>
    <xf numFmtId="3" fontId="30" fillId="55" borderId="24" xfId="52" applyNumberFormat="1" applyFont="1" applyFill="1" applyBorder="1" applyAlignment="1">
      <alignment vertical="center"/>
      <protection/>
    </xf>
    <xf numFmtId="0" fontId="10" fillId="47" borderId="10" xfId="52" applyFont="1" applyFill="1" applyBorder="1" applyAlignment="1">
      <alignment horizontal="center" vertical="center"/>
      <protection/>
    </xf>
    <xf numFmtId="0" fontId="35" fillId="47" borderId="10" xfId="52" applyFont="1" applyFill="1" applyBorder="1" applyAlignment="1">
      <alignment vertical="center"/>
      <protection/>
    </xf>
    <xf numFmtId="3" fontId="10" fillId="47" borderId="10" xfId="52" applyNumberFormat="1" applyFont="1" applyFill="1" applyBorder="1" applyAlignment="1">
      <alignment horizontal="center" vertical="center"/>
      <protection/>
    </xf>
    <xf numFmtId="3" fontId="10" fillId="47" borderId="10" xfId="52" applyNumberFormat="1" applyFont="1" applyFill="1" applyBorder="1" applyAlignment="1">
      <alignment vertical="center"/>
      <protection/>
    </xf>
    <xf numFmtId="0" fontId="30" fillId="55" borderId="14" xfId="52" applyFont="1" applyFill="1" applyBorder="1" applyAlignment="1">
      <alignment vertical="center"/>
      <protection/>
    </xf>
    <xf numFmtId="0" fontId="30" fillId="0" borderId="11" xfId="52" applyFont="1" applyBorder="1">
      <alignment/>
      <protection/>
    </xf>
    <xf numFmtId="3" fontId="35" fillId="56" borderId="10" xfId="52" applyNumberFormat="1" applyFont="1" applyFill="1" applyBorder="1" applyAlignment="1">
      <alignment vertical="center"/>
      <protection/>
    </xf>
    <xf numFmtId="0" fontId="10" fillId="56" borderId="10" xfId="52" applyFont="1" applyFill="1" applyBorder="1" applyAlignment="1">
      <alignment vertical="center"/>
      <protection/>
    </xf>
    <xf numFmtId="49" fontId="13" fillId="0" borderId="35" xfId="0" applyNumberFormat="1" applyFont="1" applyBorder="1" applyAlignment="1">
      <alignment horizontal="center" vertical="top" wrapText="1"/>
    </xf>
    <xf numFmtId="3" fontId="0" fillId="0" borderId="3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center"/>
    </xf>
    <xf numFmtId="0" fontId="0" fillId="53" borderId="22" xfId="0" applyFill="1" applyBorder="1" applyAlignment="1">
      <alignment horizontal="center" vertical="center"/>
    </xf>
    <xf numFmtId="3" fontId="0" fillId="53" borderId="22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4" fillId="54" borderId="40" xfId="0" applyNumberFormat="1" applyFont="1" applyFill="1" applyBorder="1" applyAlignment="1">
      <alignment horizontal="center"/>
    </xf>
    <xf numFmtId="3" fontId="34" fillId="47" borderId="10" xfId="0" applyNumberFormat="1" applyFont="1" applyFill="1" applyBorder="1" applyAlignment="1">
      <alignment vertical="center"/>
    </xf>
    <xf numFmtId="3" fontId="0" fillId="47" borderId="10" xfId="0" applyNumberFormat="1" applyFill="1" applyBorder="1" applyAlignment="1">
      <alignment vertical="center"/>
    </xf>
    <xf numFmtId="0" fontId="13" fillId="0" borderId="53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0" xfId="0" applyNumberFormat="1" applyFont="1" applyFill="1" applyBorder="1" applyAlignment="1">
      <alignment vertical="top" wrapText="1"/>
    </xf>
    <xf numFmtId="3" fontId="13" fillId="50" borderId="10" xfId="0" applyNumberFormat="1" applyFont="1" applyFill="1" applyBorder="1" applyAlignment="1">
      <alignment vertical="top" wrapText="1"/>
    </xf>
    <xf numFmtId="49" fontId="3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32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38" borderId="10" xfId="0" applyNumberFormat="1" applyFont="1" applyFill="1" applyBorder="1" applyAlignment="1">
      <alignment vertical="top" wrapText="1"/>
    </xf>
    <xf numFmtId="3" fontId="13" fillId="49" borderId="10" xfId="0" applyNumberFormat="1" applyFont="1" applyFill="1" applyBorder="1" applyAlignment="1">
      <alignment vertical="top" wrapText="1"/>
    </xf>
    <xf numFmtId="49" fontId="32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32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horizontal="right" vertical="top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42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42" borderId="10" xfId="0" applyNumberFormat="1" applyFont="1" applyFill="1" applyBorder="1" applyAlignment="1" applyProtection="1">
      <alignment horizontal="left" vertical="center" wrapText="1"/>
      <protection locked="0"/>
    </xf>
    <xf numFmtId="4" fontId="32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42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0" applyNumberFormat="1" applyFont="1" applyFill="1" applyBorder="1" applyAlignment="1">
      <alignment vertical="top" wrapText="1"/>
    </xf>
    <xf numFmtId="0" fontId="32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34" fillId="38" borderId="10" xfId="0" applyNumberFormat="1" applyFont="1" applyFill="1" applyBorder="1" applyAlignment="1">
      <alignment vertical="top" wrapText="1"/>
    </xf>
    <xf numFmtId="3" fontId="33" fillId="0" borderId="10" xfId="0" applyNumberFormat="1" applyFont="1" applyBorder="1" applyAlignment="1">
      <alignment vertical="top" wrapText="1"/>
    </xf>
    <xf numFmtId="3" fontId="34" fillId="0" borderId="10" xfId="0" applyNumberFormat="1" applyFont="1" applyBorder="1" applyAlignment="1">
      <alignment vertical="top" wrapText="1"/>
    </xf>
    <xf numFmtId="3" fontId="15" fillId="38" borderId="10" xfId="0" applyNumberFormat="1" applyFont="1" applyFill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3" fontId="33" fillId="35" borderId="10" xfId="0" applyNumberFormat="1" applyFont="1" applyFill="1" applyBorder="1" applyAlignment="1">
      <alignment vertical="top" wrapText="1"/>
    </xf>
    <xf numFmtId="3" fontId="32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41" borderId="10" xfId="0" applyNumberFormat="1" applyFont="1" applyFill="1" applyBorder="1" applyAlignment="1" applyProtection="1">
      <alignment horizontal="right" vertical="center" wrapText="1"/>
      <protection locked="0"/>
    </xf>
    <xf numFmtId="3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2" fillId="57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vertical="center"/>
    </xf>
    <xf numFmtId="49" fontId="32" fillId="57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57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8" borderId="10" xfId="0" applyFont="1" applyFill="1" applyBorder="1" applyAlignment="1">
      <alignment vertical="center"/>
    </xf>
    <xf numFmtId="3" fontId="13" fillId="49" borderId="10" xfId="0" applyNumberFormat="1" applyFont="1" applyFill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4" fillId="47" borderId="20" xfId="0" applyNumberFormat="1" applyFont="1" applyFill="1" applyBorder="1" applyAlignment="1">
      <alignment vertical="center"/>
    </xf>
    <xf numFmtId="3" fontId="4" fillId="47" borderId="18" xfId="0" applyNumberFormat="1" applyFont="1" applyFill="1" applyBorder="1" applyAlignment="1">
      <alignment vertical="center" wrapText="1"/>
    </xf>
    <xf numFmtId="4" fontId="4" fillId="47" borderId="21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49" fontId="31" fillId="58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35" xfId="0" applyFont="1" applyFill="1" applyBorder="1" applyAlignment="1">
      <alignment horizontal="center" vertical="center" wrapText="1" shrinkToFit="1"/>
    </xf>
    <xf numFmtId="0" fontId="15" fillId="33" borderId="15" xfId="0" applyFont="1" applyFill="1" applyBorder="1" applyAlignment="1">
      <alignment horizontal="center" vertical="center" wrapText="1" shrinkToFit="1"/>
    </xf>
    <xf numFmtId="2" fontId="15" fillId="33" borderId="30" xfId="0" applyNumberFormat="1" applyFont="1" applyFill="1" applyBorder="1" applyAlignment="1">
      <alignment horizontal="center" vertical="center" wrapText="1"/>
    </xf>
    <xf numFmtId="2" fontId="15" fillId="33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4" fillId="54" borderId="41" xfId="0" applyFont="1" applyFill="1" applyBorder="1" applyAlignment="1">
      <alignment horizontal="center" vertical="center"/>
    </xf>
    <xf numFmtId="0" fontId="4" fillId="54" borderId="57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3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5" borderId="29" xfId="0" applyFont="1" applyFill="1" applyBorder="1" applyAlignment="1">
      <alignment horizontal="center"/>
    </xf>
    <xf numFmtId="0" fontId="4" fillId="45" borderId="3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  <xf numFmtId="0" fontId="2" fillId="33" borderId="63" xfId="0" applyFont="1" applyFill="1" applyBorder="1" applyAlignment="1">
      <alignment horizontal="center" vertical="top"/>
    </xf>
    <xf numFmtId="0" fontId="2" fillId="33" borderId="4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0" fillId="0" borderId="11" xfId="52" applyFont="1" applyBorder="1" applyAlignment="1">
      <alignment horizontal="center"/>
      <protection/>
    </xf>
    <xf numFmtId="0" fontId="10" fillId="56" borderId="29" xfId="52" applyFont="1" applyFill="1" applyBorder="1" applyAlignment="1">
      <alignment horizontal="center" vertical="center"/>
      <protection/>
    </xf>
    <xf numFmtId="0" fontId="10" fillId="56" borderId="31" xfId="52" applyFont="1" applyFill="1" applyBorder="1" applyAlignment="1">
      <alignment horizontal="center" vertical="center"/>
      <protection/>
    </xf>
    <xf numFmtId="0" fontId="10" fillId="56" borderId="29" xfId="52" applyFont="1" applyFill="1" applyBorder="1" applyAlignment="1">
      <alignment vertical="center"/>
      <protection/>
    </xf>
    <xf numFmtId="0" fontId="10" fillId="56" borderId="31" xfId="52" applyFont="1" applyFill="1" applyBorder="1" applyAlignment="1">
      <alignment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0" xfId="52" applyFont="1" applyAlignment="1">
      <alignment horizontal="left"/>
      <protection/>
    </xf>
    <xf numFmtId="3" fontId="30" fillId="55" borderId="24" xfId="52" applyNumberFormat="1" applyFont="1" applyFill="1" applyBorder="1" applyAlignment="1">
      <alignment horizontal="center" vertical="center"/>
      <protection/>
    </xf>
    <xf numFmtId="3" fontId="30" fillId="55" borderId="22" xfId="52" applyNumberFormat="1" applyFont="1" applyFill="1" applyBorder="1" applyAlignment="1">
      <alignment horizontal="center" vertical="center"/>
      <protection/>
    </xf>
    <xf numFmtId="3" fontId="30" fillId="55" borderId="47" xfId="52" applyNumberFormat="1" applyFont="1" applyFill="1" applyBorder="1" applyAlignment="1">
      <alignment horizontal="center" vertical="center"/>
      <protection/>
    </xf>
    <xf numFmtId="0" fontId="30" fillId="0" borderId="64" xfId="52" applyFont="1" applyBorder="1" applyAlignment="1">
      <alignment horizontal="center"/>
      <protection/>
    </xf>
    <xf numFmtId="0" fontId="30" fillId="0" borderId="65" xfId="52" applyFont="1" applyBorder="1" applyAlignment="1">
      <alignment horizontal="center"/>
      <protection/>
    </xf>
    <xf numFmtId="0" fontId="30" fillId="0" borderId="66" xfId="52" applyFont="1" applyBorder="1" applyAlignment="1">
      <alignment horizontal="center"/>
      <protection/>
    </xf>
    <xf numFmtId="0" fontId="30" fillId="0" borderId="46" xfId="52" applyFont="1" applyBorder="1" applyAlignment="1">
      <alignment horizontal="center"/>
      <protection/>
    </xf>
    <xf numFmtId="0" fontId="30" fillId="0" borderId="45" xfId="52" applyFont="1" applyBorder="1" applyAlignment="1">
      <alignment horizontal="center"/>
      <protection/>
    </xf>
    <xf numFmtId="0" fontId="30" fillId="0" borderId="67" xfId="52" applyFont="1" applyBorder="1" applyAlignment="1">
      <alignment horizontal="center"/>
      <protection/>
    </xf>
    <xf numFmtId="0" fontId="30" fillId="0" borderId="48" xfId="52" applyFont="1" applyBorder="1" applyAlignment="1">
      <alignment horizontal="center"/>
      <protection/>
    </xf>
    <xf numFmtId="0" fontId="30" fillId="0" borderId="68" xfId="52" applyFont="1" applyBorder="1" applyAlignment="1">
      <alignment horizontal="center"/>
      <protection/>
    </xf>
    <xf numFmtId="0" fontId="30" fillId="0" borderId="54" xfId="52" applyFont="1" applyBorder="1" applyAlignment="1">
      <alignment horizontal="center"/>
      <protection/>
    </xf>
    <xf numFmtId="3" fontId="30" fillId="55" borderId="24" xfId="52" applyNumberFormat="1" applyFont="1" applyFill="1" applyBorder="1" applyAlignment="1">
      <alignment vertical="center"/>
      <protection/>
    </xf>
    <xf numFmtId="3" fontId="30" fillId="55" borderId="22" xfId="52" applyNumberFormat="1" applyFont="1" applyFill="1" applyBorder="1" applyAlignment="1">
      <alignment vertical="center"/>
      <protection/>
    </xf>
    <xf numFmtId="3" fontId="30" fillId="55" borderId="47" xfId="52" applyNumberFormat="1" applyFont="1" applyFill="1" applyBorder="1" applyAlignment="1">
      <alignment vertical="center"/>
      <protection/>
    </xf>
    <xf numFmtId="0" fontId="30" fillId="0" borderId="48" xfId="52" applyFont="1" applyBorder="1" applyAlignment="1">
      <alignment/>
      <protection/>
    </xf>
    <xf numFmtId="0" fontId="30" fillId="0" borderId="54" xfId="52" applyFont="1" applyBorder="1" applyAlignment="1">
      <alignment/>
      <protection/>
    </xf>
    <xf numFmtId="3" fontId="30" fillId="19" borderId="24" xfId="52" applyNumberFormat="1" applyFont="1" applyFill="1" applyBorder="1" applyAlignment="1">
      <alignment horizontal="center" vertical="center"/>
      <protection/>
    </xf>
    <xf numFmtId="3" fontId="30" fillId="19" borderId="22" xfId="52" applyNumberFormat="1" applyFont="1" applyFill="1" applyBorder="1" applyAlignment="1">
      <alignment horizontal="center" vertical="center"/>
      <protection/>
    </xf>
    <xf numFmtId="3" fontId="30" fillId="19" borderId="47" xfId="52" applyNumberFormat="1" applyFont="1" applyFill="1" applyBorder="1" applyAlignment="1">
      <alignment horizontal="center" vertical="center"/>
      <protection/>
    </xf>
    <xf numFmtId="3" fontId="30" fillId="19" borderId="69" xfId="52" applyNumberFormat="1" applyFont="1" applyFill="1" applyBorder="1" applyAlignment="1">
      <alignment horizontal="center" vertical="center"/>
      <protection/>
    </xf>
    <xf numFmtId="3" fontId="30" fillId="19" borderId="70" xfId="52" applyNumberFormat="1" applyFont="1" applyFill="1" applyBorder="1" applyAlignment="1">
      <alignment horizontal="center" vertical="center"/>
      <protection/>
    </xf>
    <xf numFmtId="3" fontId="30" fillId="19" borderId="71" xfId="52" applyNumberFormat="1" applyFont="1" applyFill="1" applyBorder="1" applyAlignment="1">
      <alignment horizontal="center" vertical="center"/>
      <protection/>
    </xf>
    <xf numFmtId="3" fontId="30" fillId="55" borderId="69" xfId="52" applyNumberFormat="1" applyFont="1" applyFill="1" applyBorder="1" applyAlignment="1">
      <alignment horizontal="center" vertical="center"/>
      <protection/>
    </xf>
    <xf numFmtId="3" fontId="30" fillId="55" borderId="70" xfId="52" applyNumberFormat="1" applyFont="1" applyFill="1" applyBorder="1" applyAlignment="1">
      <alignment horizontal="center" vertical="center"/>
      <protection/>
    </xf>
    <xf numFmtId="3" fontId="30" fillId="55" borderId="71" xfId="52" applyNumberFormat="1" applyFont="1" applyFill="1" applyBorder="1" applyAlignment="1">
      <alignment horizontal="center" vertical="center"/>
      <protection/>
    </xf>
    <xf numFmtId="0" fontId="30" fillId="55" borderId="72" xfId="52" applyFont="1" applyFill="1" applyBorder="1" applyAlignment="1">
      <alignment horizontal="center" vertical="center"/>
      <protection/>
    </xf>
    <xf numFmtId="0" fontId="30" fillId="55" borderId="73" xfId="52" applyFont="1" applyFill="1" applyBorder="1" applyAlignment="1">
      <alignment horizontal="center" vertical="center"/>
      <protection/>
    </xf>
    <xf numFmtId="0" fontId="30" fillId="55" borderId="37" xfId="52" applyFont="1" applyFill="1" applyBorder="1" applyAlignment="1">
      <alignment horizontal="center" vertical="center"/>
      <protection/>
    </xf>
    <xf numFmtId="3" fontId="30" fillId="19" borderId="74" xfId="52" applyNumberFormat="1" applyFont="1" applyFill="1" applyBorder="1" applyAlignment="1">
      <alignment horizontal="left" vertical="center" wrapText="1"/>
      <protection/>
    </xf>
    <xf numFmtId="3" fontId="30" fillId="19" borderId="75" xfId="52" applyNumberFormat="1" applyFont="1" applyFill="1" applyBorder="1" applyAlignment="1">
      <alignment horizontal="left" vertical="center"/>
      <protection/>
    </xf>
    <xf numFmtId="3" fontId="30" fillId="19" borderId="76" xfId="52" applyNumberFormat="1" applyFont="1" applyFill="1" applyBorder="1" applyAlignment="1">
      <alignment horizontal="left" vertical="center"/>
      <protection/>
    </xf>
    <xf numFmtId="3" fontId="30" fillId="19" borderId="66" xfId="52" applyNumberFormat="1" applyFont="1" applyFill="1" applyBorder="1" applyAlignment="1">
      <alignment horizontal="left" vertical="center"/>
      <protection/>
    </xf>
    <xf numFmtId="3" fontId="30" fillId="19" borderId="0" xfId="52" applyNumberFormat="1" applyFont="1" applyFill="1" applyBorder="1" applyAlignment="1">
      <alignment horizontal="left" vertical="center"/>
      <protection/>
    </xf>
    <xf numFmtId="3" fontId="30" fillId="19" borderId="77" xfId="52" applyNumberFormat="1" applyFont="1" applyFill="1" applyBorder="1" applyAlignment="1">
      <alignment horizontal="left" vertical="center"/>
      <protection/>
    </xf>
    <xf numFmtId="3" fontId="30" fillId="19" borderId="45" xfId="52" applyNumberFormat="1" applyFont="1" applyFill="1" applyBorder="1" applyAlignment="1">
      <alignment horizontal="left" vertical="center"/>
      <protection/>
    </xf>
    <xf numFmtId="3" fontId="30" fillId="19" borderId="78" xfId="52" applyNumberFormat="1" applyFont="1" applyFill="1" applyBorder="1" applyAlignment="1">
      <alignment horizontal="left" vertical="center"/>
      <protection/>
    </xf>
    <xf numFmtId="3" fontId="30" fillId="19" borderId="79" xfId="52" applyNumberFormat="1" applyFont="1" applyFill="1" applyBorder="1" applyAlignment="1">
      <alignment horizontal="left" vertical="center"/>
      <protection/>
    </xf>
    <xf numFmtId="3" fontId="30" fillId="19" borderId="11" xfId="52" applyNumberFormat="1" applyFont="1" applyFill="1" applyBorder="1" applyAlignment="1">
      <alignment horizontal="center" vertical="center" wrapText="1"/>
      <protection/>
    </xf>
    <xf numFmtId="3" fontId="30" fillId="19" borderId="11" xfId="52" applyNumberFormat="1" applyFont="1" applyFill="1" applyBorder="1" applyAlignment="1">
      <alignment horizontal="center" vertical="center"/>
      <protection/>
    </xf>
    <xf numFmtId="3" fontId="30" fillId="19" borderId="51" xfId="52" applyNumberFormat="1" applyFont="1" applyFill="1" applyBorder="1" applyAlignment="1">
      <alignment horizontal="center" vertical="center"/>
      <protection/>
    </xf>
    <xf numFmtId="3" fontId="30" fillId="19" borderId="24" xfId="52" applyNumberFormat="1" applyFont="1" applyFill="1" applyBorder="1" applyAlignment="1">
      <alignment vertical="center"/>
      <protection/>
    </xf>
    <xf numFmtId="3" fontId="30" fillId="19" borderId="22" xfId="52" applyNumberFormat="1" applyFont="1" applyFill="1" applyBorder="1" applyAlignment="1">
      <alignment vertical="center"/>
      <protection/>
    </xf>
    <xf numFmtId="3" fontId="30" fillId="19" borderId="47" xfId="52" applyNumberFormat="1" applyFont="1" applyFill="1" applyBorder="1" applyAlignment="1">
      <alignment vertical="center"/>
      <protection/>
    </xf>
    <xf numFmtId="0" fontId="30" fillId="19" borderId="72" xfId="52" applyFont="1" applyFill="1" applyBorder="1" applyAlignment="1">
      <alignment horizontal="center" vertical="center"/>
      <protection/>
    </xf>
    <xf numFmtId="0" fontId="30" fillId="19" borderId="73" xfId="52" applyFont="1" applyFill="1" applyBorder="1" applyAlignment="1">
      <alignment horizontal="center" vertical="center"/>
      <protection/>
    </xf>
    <xf numFmtId="0" fontId="30" fillId="19" borderId="37" xfId="52" applyFont="1" applyFill="1" applyBorder="1" applyAlignment="1">
      <alignment horizontal="center" vertical="center"/>
      <protection/>
    </xf>
    <xf numFmtId="3" fontId="30" fillId="55" borderId="66" xfId="52" applyNumberFormat="1" applyFont="1" applyFill="1" applyBorder="1" applyAlignment="1">
      <alignment horizontal="left" vertical="center" wrapText="1"/>
      <protection/>
    </xf>
    <xf numFmtId="3" fontId="30" fillId="55" borderId="0" xfId="52" applyNumberFormat="1" applyFont="1" applyFill="1" applyBorder="1" applyAlignment="1">
      <alignment horizontal="left" vertical="center"/>
      <protection/>
    </xf>
    <xf numFmtId="3" fontId="30" fillId="55" borderId="75" xfId="52" applyNumberFormat="1" applyFont="1" applyFill="1" applyBorder="1" applyAlignment="1">
      <alignment horizontal="left" vertical="center"/>
      <protection/>
    </xf>
    <xf numFmtId="3" fontId="30" fillId="55" borderId="76" xfId="52" applyNumberFormat="1" applyFont="1" applyFill="1" applyBorder="1" applyAlignment="1">
      <alignment horizontal="left" vertical="center"/>
      <protection/>
    </xf>
    <xf numFmtId="3" fontId="30" fillId="55" borderId="66" xfId="52" applyNumberFormat="1" applyFont="1" applyFill="1" applyBorder="1" applyAlignment="1">
      <alignment horizontal="left" vertical="center"/>
      <protection/>
    </xf>
    <xf numFmtId="3" fontId="30" fillId="55" borderId="77" xfId="52" applyNumberFormat="1" applyFont="1" applyFill="1" applyBorder="1" applyAlignment="1">
      <alignment horizontal="left" vertical="center"/>
      <protection/>
    </xf>
    <xf numFmtId="3" fontId="30" fillId="55" borderId="45" xfId="52" applyNumberFormat="1" applyFont="1" applyFill="1" applyBorder="1" applyAlignment="1">
      <alignment horizontal="left" vertical="center"/>
      <protection/>
    </xf>
    <xf numFmtId="3" fontId="30" fillId="55" borderId="78" xfId="52" applyNumberFormat="1" applyFont="1" applyFill="1" applyBorder="1" applyAlignment="1">
      <alignment horizontal="left" vertical="center"/>
      <protection/>
    </xf>
    <xf numFmtId="3" fontId="30" fillId="55" borderId="79" xfId="52" applyNumberFormat="1" applyFont="1" applyFill="1" applyBorder="1" applyAlignment="1">
      <alignment horizontal="left" vertical="center"/>
      <protection/>
    </xf>
    <xf numFmtId="3" fontId="30" fillId="55" borderId="11" xfId="52" applyNumberFormat="1" applyFont="1" applyFill="1" applyBorder="1" applyAlignment="1">
      <alignment horizontal="center" vertical="center" wrapText="1"/>
      <protection/>
    </xf>
    <xf numFmtId="3" fontId="30" fillId="55" borderId="11" xfId="52" applyNumberFormat="1" applyFont="1" applyFill="1" applyBorder="1" applyAlignment="1">
      <alignment horizontal="center" vertical="center"/>
      <protection/>
    </xf>
    <xf numFmtId="3" fontId="30" fillId="55" borderId="51" xfId="52" applyNumberFormat="1" applyFont="1" applyFill="1" applyBorder="1" applyAlignment="1">
      <alignment horizontal="center" vertical="center"/>
      <protection/>
    </xf>
    <xf numFmtId="3" fontId="30" fillId="55" borderId="24" xfId="52" applyNumberFormat="1" applyFont="1" applyFill="1" applyBorder="1" applyAlignment="1">
      <alignment horizontal="right" vertical="center"/>
      <protection/>
    </xf>
    <xf numFmtId="3" fontId="30" fillId="55" borderId="22" xfId="52" applyNumberFormat="1" applyFont="1" applyFill="1" applyBorder="1" applyAlignment="1">
      <alignment horizontal="right" vertical="center"/>
      <protection/>
    </xf>
    <xf numFmtId="3" fontId="30" fillId="55" borderId="47" xfId="52" applyNumberFormat="1" applyFont="1" applyFill="1" applyBorder="1" applyAlignment="1">
      <alignment horizontal="right" vertical="center"/>
      <protection/>
    </xf>
    <xf numFmtId="0" fontId="30" fillId="0" borderId="80" xfId="52" applyFont="1" applyBorder="1" applyAlignment="1">
      <alignment horizontal="center" vertical="center"/>
      <protection/>
    </xf>
    <xf numFmtId="0" fontId="30" fillId="0" borderId="81" xfId="52" applyFont="1" applyBorder="1" applyAlignment="1">
      <alignment horizontal="center" vertical="center"/>
      <protection/>
    </xf>
    <xf numFmtId="0" fontId="30" fillId="0" borderId="82" xfId="52" applyFont="1" applyBorder="1" applyAlignment="1">
      <alignment horizontal="center" vertical="center"/>
      <protection/>
    </xf>
    <xf numFmtId="3" fontId="30" fillId="55" borderId="74" xfId="52" applyNumberFormat="1" applyFont="1" applyFill="1" applyBorder="1" applyAlignment="1">
      <alignment horizontal="left" vertical="center" wrapText="1"/>
      <protection/>
    </xf>
    <xf numFmtId="3" fontId="30" fillId="19" borderId="24" xfId="52" applyNumberFormat="1" applyFont="1" applyFill="1" applyBorder="1" applyAlignment="1">
      <alignment horizontal="right" vertical="center"/>
      <protection/>
    </xf>
    <xf numFmtId="3" fontId="30" fillId="19" borderId="22" xfId="52" applyNumberFormat="1" applyFont="1" applyFill="1" applyBorder="1" applyAlignment="1">
      <alignment horizontal="right" vertical="center"/>
      <protection/>
    </xf>
    <xf numFmtId="3" fontId="30" fillId="19" borderId="47" xfId="52" applyNumberFormat="1" applyFont="1" applyFill="1" applyBorder="1" applyAlignment="1">
      <alignment horizontal="right" vertical="center"/>
      <protection/>
    </xf>
    <xf numFmtId="0" fontId="24" fillId="0" borderId="29" xfId="52" applyFont="1" applyBorder="1" applyAlignment="1">
      <alignment horizontal="center" vertical="center"/>
      <protection/>
    </xf>
    <xf numFmtId="0" fontId="24" fillId="0" borderId="31" xfId="52" applyFont="1" applyBorder="1" applyAlignment="1">
      <alignment horizontal="center" vertical="center"/>
      <protection/>
    </xf>
    <xf numFmtId="0" fontId="10" fillId="47" borderId="61" xfId="52" applyFont="1" applyFill="1" applyBorder="1" applyAlignment="1">
      <alignment horizontal="center" vertical="center"/>
      <protection/>
    </xf>
    <xf numFmtId="0" fontId="10" fillId="47" borderId="53" xfId="52" applyFont="1" applyFill="1" applyBorder="1" applyAlignment="1">
      <alignment horizontal="center" vertical="center"/>
      <protection/>
    </xf>
    <xf numFmtId="0" fontId="10" fillId="47" borderId="61" xfId="52" applyFont="1" applyFill="1" applyBorder="1" applyAlignment="1">
      <alignment vertical="center"/>
      <protection/>
    </xf>
    <xf numFmtId="0" fontId="10" fillId="47" borderId="53" xfId="52" applyFont="1" applyFill="1" applyBorder="1" applyAlignment="1">
      <alignment vertical="center"/>
      <protection/>
    </xf>
    <xf numFmtId="0" fontId="30" fillId="19" borderId="80" xfId="52" applyFont="1" applyFill="1" applyBorder="1" applyAlignment="1">
      <alignment horizontal="center" vertical="center"/>
      <protection/>
    </xf>
    <xf numFmtId="0" fontId="30" fillId="19" borderId="81" xfId="52" applyFont="1" applyFill="1" applyBorder="1" applyAlignment="1">
      <alignment horizontal="center" vertical="center"/>
      <protection/>
    </xf>
    <xf numFmtId="0" fontId="30" fillId="19" borderId="82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3" borderId="29" xfId="5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5" fillId="0" borderId="0" xfId="52" applyFont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view="pageLayout" workbookViewId="0" topLeftCell="B124">
      <selection activeCell="G146" sqref="G14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6.75390625" style="0" customWidth="1"/>
    <col min="5" max="5" width="15.75390625" style="0" customWidth="1"/>
    <col min="6" max="6" width="12.75390625" style="0" customWidth="1"/>
    <col min="7" max="7" width="14.125" style="0" customWidth="1"/>
    <col min="8" max="8" width="12.375" style="0" customWidth="1"/>
  </cols>
  <sheetData>
    <row r="1" spans="1:9" ht="18" customHeight="1">
      <c r="A1" s="508" t="s">
        <v>26</v>
      </c>
      <c r="B1" s="508"/>
      <c r="C1" s="508"/>
      <c r="D1" s="508"/>
      <c r="E1" s="508"/>
      <c r="F1" s="508"/>
      <c r="G1" s="37"/>
      <c r="H1" s="37"/>
      <c r="I1" s="37"/>
    </row>
    <row r="2" spans="1:9" ht="18">
      <c r="A2" s="37"/>
      <c r="B2" s="68"/>
      <c r="C2" s="68"/>
      <c r="D2" s="379" t="s">
        <v>217</v>
      </c>
      <c r="E2" s="379"/>
      <c r="F2" s="379"/>
      <c r="G2" s="379"/>
      <c r="H2" s="379"/>
      <c r="I2" s="379"/>
    </row>
    <row r="3" spans="1:9" ht="12.75">
      <c r="A3" s="37"/>
      <c r="B3" s="37"/>
      <c r="C3" s="37"/>
      <c r="D3" s="37"/>
      <c r="E3" s="37"/>
      <c r="F3" s="37"/>
      <c r="G3" s="37"/>
      <c r="H3" s="69" t="s">
        <v>61</v>
      </c>
      <c r="I3" s="37"/>
    </row>
    <row r="4" spans="1:9" s="113" customFormat="1" ht="15" customHeight="1">
      <c r="A4" s="509" t="s">
        <v>2</v>
      </c>
      <c r="B4" s="509" t="s">
        <v>3</v>
      </c>
      <c r="C4" s="509" t="s">
        <v>4</v>
      </c>
      <c r="D4" s="509" t="s">
        <v>5</v>
      </c>
      <c r="E4" s="513" t="s">
        <v>236</v>
      </c>
      <c r="F4" s="507" t="s">
        <v>218</v>
      </c>
      <c r="G4" s="507" t="s">
        <v>192</v>
      </c>
      <c r="H4" s="507"/>
      <c r="I4" s="37"/>
    </row>
    <row r="5" spans="1:9" s="113" customFormat="1" ht="15" customHeight="1">
      <c r="A5" s="510"/>
      <c r="B5" s="510"/>
      <c r="C5" s="511"/>
      <c r="D5" s="511"/>
      <c r="E5" s="514"/>
      <c r="F5" s="512"/>
      <c r="G5" s="70" t="s">
        <v>193</v>
      </c>
      <c r="H5" s="70" t="s">
        <v>194</v>
      </c>
      <c r="I5" s="37"/>
    </row>
    <row r="6" spans="1:9" s="40" customFormat="1" ht="7.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/>
      <c r="H6" s="71">
        <v>8</v>
      </c>
      <c r="I6" s="72"/>
    </row>
    <row r="7" spans="1:9" ht="19.5" customHeight="1">
      <c r="A7" s="115" t="s">
        <v>240</v>
      </c>
      <c r="B7" s="115"/>
      <c r="C7" s="115"/>
      <c r="D7" s="116" t="s">
        <v>241</v>
      </c>
      <c r="E7" s="117">
        <f>E8+E11</f>
        <v>484155</v>
      </c>
      <c r="F7" s="117">
        <f>F8+F11</f>
        <v>303000</v>
      </c>
      <c r="G7" s="117">
        <f>G8+G11</f>
        <v>118600</v>
      </c>
      <c r="H7" s="118">
        <f>H8+H10</f>
        <v>184400</v>
      </c>
      <c r="I7" s="37"/>
    </row>
    <row r="8" spans="1:9" ht="19.5" customHeight="1">
      <c r="A8" s="119"/>
      <c r="B8" s="120" t="s">
        <v>242</v>
      </c>
      <c r="C8" s="121"/>
      <c r="D8" s="122" t="s">
        <v>243</v>
      </c>
      <c r="E8" s="123">
        <f>E9</f>
        <v>49120</v>
      </c>
      <c r="F8" s="123">
        <f>SUM(F9:F10)</f>
        <v>300000</v>
      </c>
      <c r="G8" s="123">
        <f>F9</f>
        <v>115600</v>
      </c>
      <c r="H8" s="124">
        <v>0</v>
      </c>
      <c r="I8" s="37"/>
    </row>
    <row r="9" spans="1:9" ht="19.5" customHeight="1">
      <c r="A9" s="125"/>
      <c r="B9" s="125"/>
      <c r="C9" s="125" t="s">
        <v>244</v>
      </c>
      <c r="D9" s="126" t="s">
        <v>245</v>
      </c>
      <c r="E9" s="127">
        <v>49120</v>
      </c>
      <c r="F9" s="127">
        <v>115600</v>
      </c>
      <c r="G9" s="127">
        <v>115600</v>
      </c>
      <c r="H9" s="128">
        <v>0</v>
      </c>
      <c r="I9" s="37"/>
    </row>
    <row r="10" spans="1:9" ht="24.75" customHeight="1">
      <c r="A10" s="125"/>
      <c r="B10" s="125"/>
      <c r="C10" s="125" t="s">
        <v>273</v>
      </c>
      <c r="D10" s="132" t="s">
        <v>274</v>
      </c>
      <c r="E10" s="127">
        <v>0</v>
      </c>
      <c r="F10" s="127">
        <v>184400</v>
      </c>
      <c r="G10" s="127"/>
      <c r="H10" s="128">
        <v>184400</v>
      </c>
      <c r="I10" s="37"/>
    </row>
    <row r="11" spans="1:9" ht="19.5" customHeight="1">
      <c r="A11" s="129"/>
      <c r="B11" s="120" t="s">
        <v>246</v>
      </c>
      <c r="C11" s="120"/>
      <c r="D11" s="122" t="s">
        <v>247</v>
      </c>
      <c r="E11" s="123">
        <f>SUM(E12:E14)</f>
        <v>435035</v>
      </c>
      <c r="F11" s="123">
        <f>SUM(F12:F14)</f>
        <v>3000</v>
      </c>
      <c r="G11" s="123">
        <f>SUM(G12:G14)</f>
        <v>3000</v>
      </c>
      <c r="H11" s="124">
        <v>0</v>
      </c>
      <c r="I11" s="37"/>
    </row>
    <row r="12" spans="1:9" ht="58.5" customHeight="1">
      <c r="A12" s="129"/>
      <c r="B12" s="129"/>
      <c r="C12" s="129" t="s">
        <v>258</v>
      </c>
      <c r="D12" s="126" t="s">
        <v>259</v>
      </c>
      <c r="E12" s="143">
        <v>3500</v>
      </c>
      <c r="F12" s="143">
        <v>3000</v>
      </c>
      <c r="G12" s="143">
        <v>3000</v>
      </c>
      <c r="H12" s="162">
        <v>0</v>
      </c>
      <c r="I12" s="37"/>
    </row>
    <row r="13" spans="1:9" ht="47.25" customHeight="1">
      <c r="A13" s="125"/>
      <c r="B13" s="125"/>
      <c r="C13" s="125" t="s">
        <v>248</v>
      </c>
      <c r="D13" s="130" t="s">
        <v>249</v>
      </c>
      <c r="E13" s="127">
        <v>426035</v>
      </c>
      <c r="F13" s="127">
        <v>0</v>
      </c>
      <c r="G13" s="127">
        <v>0</v>
      </c>
      <c r="H13" s="128">
        <v>0</v>
      </c>
      <c r="I13" s="37"/>
    </row>
    <row r="14" spans="1:9" ht="45.75" customHeight="1">
      <c r="A14" s="125"/>
      <c r="B14" s="125"/>
      <c r="C14" s="125" t="s">
        <v>250</v>
      </c>
      <c r="D14" s="130" t="s">
        <v>251</v>
      </c>
      <c r="E14" s="127">
        <v>5500</v>
      </c>
      <c r="F14" s="127">
        <v>0</v>
      </c>
      <c r="G14" s="127">
        <v>0</v>
      </c>
      <c r="H14" s="128">
        <v>0</v>
      </c>
      <c r="I14" s="37"/>
    </row>
    <row r="15" spans="1:9" ht="19.5" customHeight="1">
      <c r="A15" s="115" t="s">
        <v>252</v>
      </c>
      <c r="B15" s="115"/>
      <c r="C15" s="115"/>
      <c r="D15" s="116" t="s">
        <v>253</v>
      </c>
      <c r="E15" s="117">
        <f>E16</f>
        <v>783966</v>
      </c>
      <c r="F15" s="117">
        <f>F16</f>
        <v>1407100</v>
      </c>
      <c r="G15" s="117">
        <f>G16</f>
        <v>50000</v>
      </c>
      <c r="H15" s="117">
        <f>H16</f>
        <v>1357100</v>
      </c>
      <c r="I15" s="37"/>
    </row>
    <row r="16" spans="1:9" s="42" customFormat="1" ht="19.5" customHeight="1">
      <c r="A16" s="119"/>
      <c r="B16" s="120" t="s">
        <v>254</v>
      </c>
      <c r="C16" s="121"/>
      <c r="D16" s="122" t="s">
        <v>255</v>
      </c>
      <c r="E16" s="123">
        <f>SUM(E17:E19)</f>
        <v>783966</v>
      </c>
      <c r="F16" s="123">
        <f>SUM(F17:F19)</f>
        <v>1407100</v>
      </c>
      <c r="G16" s="123">
        <f>SUM(G17:G19)</f>
        <v>50000</v>
      </c>
      <c r="H16" s="123">
        <f>SUM(H17:H19)</f>
        <v>1357100</v>
      </c>
      <c r="I16" s="78"/>
    </row>
    <row r="17" spans="1:9" ht="22.5">
      <c r="A17" s="125"/>
      <c r="B17" s="125"/>
      <c r="C17" s="125" t="s">
        <v>256</v>
      </c>
      <c r="D17" s="126" t="s">
        <v>257</v>
      </c>
      <c r="E17" s="127">
        <v>6440</v>
      </c>
      <c r="F17" s="127">
        <v>9000</v>
      </c>
      <c r="G17" s="127">
        <v>9000</v>
      </c>
      <c r="H17" s="128">
        <v>0</v>
      </c>
      <c r="I17" s="37"/>
    </row>
    <row r="18" spans="1:9" ht="56.25">
      <c r="A18" s="125"/>
      <c r="B18" s="125"/>
      <c r="C18" s="125" t="s">
        <v>258</v>
      </c>
      <c r="D18" s="126" t="s">
        <v>259</v>
      </c>
      <c r="E18" s="127">
        <v>36700</v>
      </c>
      <c r="F18" s="127">
        <v>41000</v>
      </c>
      <c r="G18" s="127">
        <v>41000</v>
      </c>
      <c r="H18" s="128">
        <v>0</v>
      </c>
      <c r="I18" s="37"/>
    </row>
    <row r="19" spans="1:8" ht="12.75">
      <c r="A19" s="125"/>
      <c r="B19" s="125"/>
      <c r="C19" s="125" t="s">
        <v>260</v>
      </c>
      <c r="D19" s="126" t="s">
        <v>261</v>
      </c>
      <c r="E19" s="127">
        <v>740826</v>
      </c>
      <c r="F19" s="127">
        <v>1357100</v>
      </c>
      <c r="G19" s="127">
        <v>0</v>
      </c>
      <c r="H19" s="128">
        <v>1357100</v>
      </c>
    </row>
    <row r="20" spans="1:8" ht="12.75">
      <c r="A20" s="163" t="s">
        <v>364</v>
      </c>
      <c r="B20" s="163"/>
      <c r="C20" s="163"/>
      <c r="D20" s="164" t="s">
        <v>365</v>
      </c>
      <c r="E20" s="165">
        <v>3000</v>
      </c>
      <c r="F20" s="165"/>
      <c r="G20" s="165"/>
      <c r="H20" s="166"/>
    </row>
    <row r="21" spans="1:8" ht="12.75">
      <c r="A21" s="125"/>
      <c r="B21" s="167" t="s">
        <v>366</v>
      </c>
      <c r="C21" s="167"/>
      <c r="D21" s="168" t="s">
        <v>367</v>
      </c>
      <c r="E21" s="169">
        <v>3000</v>
      </c>
      <c r="F21" s="169">
        <v>0</v>
      </c>
      <c r="G21" s="169">
        <v>0</v>
      </c>
      <c r="H21" s="170">
        <v>0</v>
      </c>
    </row>
    <row r="22" spans="1:8" ht="22.5">
      <c r="A22" s="125"/>
      <c r="B22" s="125"/>
      <c r="C22" s="125" t="s">
        <v>368</v>
      </c>
      <c r="D22" s="126" t="s">
        <v>369</v>
      </c>
      <c r="E22" s="127">
        <v>3000</v>
      </c>
      <c r="F22" s="127">
        <v>0</v>
      </c>
      <c r="G22" s="127">
        <v>0</v>
      </c>
      <c r="H22" s="128">
        <v>0</v>
      </c>
    </row>
    <row r="23" spans="1:8" ht="12.75">
      <c r="A23" s="115" t="s">
        <v>262</v>
      </c>
      <c r="B23" s="115"/>
      <c r="C23" s="115"/>
      <c r="D23" s="116" t="s">
        <v>263</v>
      </c>
      <c r="E23" s="117">
        <f>E24+E27+E29</f>
        <v>43600</v>
      </c>
      <c r="F23" s="117">
        <f>F24+F27+F29</f>
        <v>186692</v>
      </c>
      <c r="G23" s="117">
        <f>G24+G27+G29</f>
        <v>36692</v>
      </c>
      <c r="H23" s="117">
        <f>H24+H27+H29</f>
        <v>150000</v>
      </c>
    </row>
    <row r="24" spans="1:8" ht="15">
      <c r="A24" s="119"/>
      <c r="B24" s="120" t="s">
        <v>264</v>
      </c>
      <c r="C24" s="121"/>
      <c r="D24" s="122" t="s">
        <v>265</v>
      </c>
      <c r="E24" s="123">
        <f>SUM(E25:E26)</f>
        <v>39200</v>
      </c>
      <c r="F24" s="123">
        <f>SUM(F25:F26)</f>
        <v>35192</v>
      </c>
      <c r="G24" s="123">
        <f>SUM(G25:G26)</f>
        <v>35192</v>
      </c>
      <c r="H24" s="124">
        <v>0</v>
      </c>
    </row>
    <row r="25" spans="1:8" ht="12.75">
      <c r="A25" s="125"/>
      <c r="B25" s="125"/>
      <c r="C25" s="125" t="s">
        <v>266</v>
      </c>
      <c r="D25" s="126" t="s">
        <v>267</v>
      </c>
      <c r="E25" s="127">
        <v>200</v>
      </c>
      <c r="F25" s="127">
        <v>300</v>
      </c>
      <c r="G25" s="127">
        <v>300</v>
      </c>
      <c r="H25" s="128">
        <v>0</v>
      </c>
    </row>
    <row r="26" spans="1:8" ht="45">
      <c r="A26" s="125"/>
      <c r="B26" s="125"/>
      <c r="C26" s="125" t="s">
        <v>248</v>
      </c>
      <c r="D26" s="130" t="s">
        <v>249</v>
      </c>
      <c r="E26" s="127">
        <v>39000</v>
      </c>
      <c r="F26" s="127">
        <v>34892</v>
      </c>
      <c r="G26" s="127">
        <v>34892</v>
      </c>
      <c r="H26" s="128">
        <v>0</v>
      </c>
    </row>
    <row r="27" spans="1:8" ht="15">
      <c r="A27" s="119"/>
      <c r="B27" s="120" t="s">
        <v>268</v>
      </c>
      <c r="C27" s="121"/>
      <c r="D27" s="122" t="s">
        <v>269</v>
      </c>
      <c r="E27" s="123">
        <f>E28</f>
        <v>3400</v>
      </c>
      <c r="F27" s="123">
        <f>F28</f>
        <v>500</v>
      </c>
      <c r="G27" s="123">
        <v>500</v>
      </c>
      <c r="H27" s="124">
        <v>0</v>
      </c>
    </row>
    <row r="28" spans="1:8" ht="12.75">
      <c r="A28" s="125"/>
      <c r="B28" s="125"/>
      <c r="C28" s="125" t="s">
        <v>270</v>
      </c>
      <c r="D28" s="126" t="s">
        <v>271</v>
      </c>
      <c r="E28" s="127">
        <v>3400</v>
      </c>
      <c r="F28" s="127">
        <v>500</v>
      </c>
      <c r="G28" s="127">
        <v>500</v>
      </c>
      <c r="H28" s="128">
        <v>0</v>
      </c>
    </row>
    <row r="29" spans="1:8" ht="15">
      <c r="A29" s="119"/>
      <c r="B29" s="120" t="s">
        <v>272</v>
      </c>
      <c r="C29" s="121"/>
      <c r="D29" s="122" t="s">
        <v>247</v>
      </c>
      <c r="E29" s="123">
        <f>SUM(E30:E31)</f>
        <v>1000</v>
      </c>
      <c r="F29" s="123">
        <f>SUM(F30:F31)</f>
        <v>151000</v>
      </c>
      <c r="G29" s="123">
        <v>1000</v>
      </c>
      <c r="H29" s="123">
        <f>SUM(H30:H31)</f>
        <v>150000</v>
      </c>
    </row>
    <row r="30" spans="1:8" ht="12.75">
      <c r="A30" s="125"/>
      <c r="B30" s="125"/>
      <c r="C30" s="125" t="s">
        <v>244</v>
      </c>
      <c r="D30" s="126" t="s">
        <v>245</v>
      </c>
      <c r="E30" s="127">
        <v>1000</v>
      </c>
      <c r="F30" s="127">
        <v>1000</v>
      </c>
      <c r="G30" s="127">
        <v>1000</v>
      </c>
      <c r="H30" s="128">
        <v>0</v>
      </c>
    </row>
    <row r="31" spans="1:8" ht="22.5">
      <c r="A31" s="125"/>
      <c r="B31" s="125"/>
      <c r="C31" s="125" t="s">
        <v>273</v>
      </c>
      <c r="D31" s="132" t="s">
        <v>274</v>
      </c>
      <c r="E31" s="234">
        <v>0</v>
      </c>
      <c r="F31" s="234">
        <v>150000</v>
      </c>
      <c r="G31" s="234">
        <v>0</v>
      </c>
      <c r="H31" s="235">
        <v>150000</v>
      </c>
    </row>
    <row r="32" spans="1:8" ht="33.75">
      <c r="A32" s="115" t="s">
        <v>275</v>
      </c>
      <c r="B32" s="133"/>
      <c r="C32" s="133"/>
      <c r="D32" s="134" t="s">
        <v>276</v>
      </c>
      <c r="E32" s="117">
        <f>E33+E35</f>
        <v>7187</v>
      </c>
      <c r="F32" s="117">
        <v>800</v>
      </c>
      <c r="G32" s="117">
        <v>800</v>
      </c>
      <c r="H32" s="131">
        <v>0</v>
      </c>
    </row>
    <row r="33" spans="1:8" ht="22.5">
      <c r="A33" s="125"/>
      <c r="B33" s="120" t="s">
        <v>277</v>
      </c>
      <c r="C33" s="120"/>
      <c r="D33" s="135" t="s">
        <v>278</v>
      </c>
      <c r="E33" s="123">
        <v>800</v>
      </c>
      <c r="F33" s="123">
        <v>800</v>
      </c>
      <c r="G33" s="123">
        <v>800</v>
      </c>
      <c r="H33" s="124">
        <v>0</v>
      </c>
    </row>
    <row r="34" spans="1:8" ht="45">
      <c r="A34" s="125"/>
      <c r="B34" s="125"/>
      <c r="C34" s="125" t="s">
        <v>248</v>
      </c>
      <c r="D34" s="136" t="s">
        <v>249</v>
      </c>
      <c r="E34" s="127">
        <v>800</v>
      </c>
      <c r="F34" s="127">
        <v>800</v>
      </c>
      <c r="G34" s="127">
        <v>800</v>
      </c>
      <c r="H34" s="128">
        <v>0</v>
      </c>
    </row>
    <row r="35" spans="1:8" ht="12.75">
      <c r="A35" s="125"/>
      <c r="B35" s="167" t="s">
        <v>370</v>
      </c>
      <c r="C35" s="167"/>
      <c r="D35" s="171" t="s">
        <v>371</v>
      </c>
      <c r="E35" s="169">
        <v>6387</v>
      </c>
      <c r="F35" s="169">
        <v>0</v>
      </c>
      <c r="G35" s="169">
        <v>0</v>
      </c>
      <c r="H35" s="170">
        <v>0</v>
      </c>
    </row>
    <row r="36" spans="1:8" ht="45">
      <c r="A36" s="125"/>
      <c r="B36" s="125"/>
      <c r="C36" s="125" t="s">
        <v>248</v>
      </c>
      <c r="D36" s="136" t="s">
        <v>249</v>
      </c>
      <c r="E36" s="127">
        <v>6387</v>
      </c>
      <c r="F36" s="127">
        <v>0</v>
      </c>
      <c r="G36" s="127">
        <v>0</v>
      </c>
      <c r="H36" s="128">
        <v>0</v>
      </c>
    </row>
    <row r="37" spans="1:8" ht="22.5">
      <c r="A37" s="115" t="s">
        <v>279</v>
      </c>
      <c r="B37" s="133"/>
      <c r="C37" s="133"/>
      <c r="D37" s="134" t="s">
        <v>280</v>
      </c>
      <c r="E37" s="117">
        <f>E38</f>
        <v>500</v>
      </c>
      <c r="F37" s="117">
        <f>F38</f>
        <v>0</v>
      </c>
      <c r="G37" s="117">
        <v>0</v>
      </c>
      <c r="H37" s="131">
        <v>0</v>
      </c>
    </row>
    <row r="38" spans="1:8" ht="12.75">
      <c r="A38" s="125"/>
      <c r="B38" s="120" t="s">
        <v>281</v>
      </c>
      <c r="C38" s="120"/>
      <c r="D38" s="135" t="s">
        <v>282</v>
      </c>
      <c r="E38" s="123">
        <f>E39</f>
        <v>500</v>
      </c>
      <c r="F38" s="123">
        <f>F39</f>
        <v>0</v>
      </c>
      <c r="G38" s="123">
        <v>0</v>
      </c>
      <c r="H38" s="124">
        <v>0</v>
      </c>
    </row>
    <row r="39" spans="1:8" ht="45">
      <c r="A39" s="125"/>
      <c r="B39" s="125"/>
      <c r="C39" s="125" t="s">
        <v>248</v>
      </c>
      <c r="D39" s="136" t="s">
        <v>249</v>
      </c>
      <c r="E39" s="127">
        <v>500</v>
      </c>
      <c r="F39" s="127">
        <v>0</v>
      </c>
      <c r="G39" s="127">
        <v>0</v>
      </c>
      <c r="H39" s="128">
        <v>0</v>
      </c>
    </row>
    <row r="40" spans="1:8" ht="45">
      <c r="A40" s="115" t="s">
        <v>283</v>
      </c>
      <c r="B40" s="115"/>
      <c r="C40" s="115"/>
      <c r="D40" s="116" t="s">
        <v>284</v>
      </c>
      <c r="E40" s="117">
        <f>E41+E43+E49+E57+E64</f>
        <v>2764633</v>
      </c>
      <c r="F40" s="117">
        <f>F41+F43+F49+F57+F64</f>
        <v>2806448</v>
      </c>
      <c r="G40" s="117">
        <f>G41+G43+G49+G57+G64</f>
        <v>2806448</v>
      </c>
      <c r="H40" s="131">
        <v>0</v>
      </c>
    </row>
    <row r="41" spans="1:8" ht="22.5">
      <c r="A41" s="119"/>
      <c r="B41" s="120" t="s">
        <v>285</v>
      </c>
      <c r="C41" s="121"/>
      <c r="D41" s="122" t="s">
        <v>286</v>
      </c>
      <c r="E41" s="123">
        <v>6000</v>
      </c>
      <c r="F41" s="123">
        <v>6000</v>
      </c>
      <c r="G41" s="123">
        <v>6000</v>
      </c>
      <c r="H41" s="124">
        <v>0</v>
      </c>
    </row>
    <row r="42" spans="1:8" ht="22.5">
      <c r="A42" s="125"/>
      <c r="B42" s="125"/>
      <c r="C42" s="125" t="s">
        <v>287</v>
      </c>
      <c r="D42" s="126" t="s">
        <v>288</v>
      </c>
      <c r="E42" s="137">
        <v>6000</v>
      </c>
      <c r="F42" s="127">
        <v>6000</v>
      </c>
      <c r="G42" s="127">
        <v>6000</v>
      </c>
      <c r="H42" s="128">
        <v>0</v>
      </c>
    </row>
    <row r="43" spans="1:8" ht="45">
      <c r="A43" s="119"/>
      <c r="B43" s="120" t="s">
        <v>289</v>
      </c>
      <c r="C43" s="121"/>
      <c r="D43" s="122" t="s">
        <v>290</v>
      </c>
      <c r="E43" s="123">
        <f>SUM(E44:E48)</f>
        <v>651729</v>
      </c>
      <c r="F43" s="123">
        <f>SUM(F44:F48)</f>
        <v>717053</v>
      </c>
      <c r="G43" s="123">
        <f>SUM(G44:G48)</f>
        <v>717053</v>
      </c>
      <c r="H43" s="138">
        <v>0</v>
      </c>
    </row>
    <row r="44" spans="1:9" ht="12.75">
      <c r="A44" s="125"/>
      <c r="B44" s="125"/>
      <c r="C44" s="125" t="s">
        <v>291</v>
      </c>
      <c r="D44" s="126" t="s">
        <v>292</v>
      </c>
      <c r="E44" s="127">
        <v>449708</v>
      </c>
      <c r="F44" s="127">
        <v>553278</v>
      </c>
      <c r="G44" s="127">
        <v>553278</v>
      </c>
      <c r="H44" s="139">
        <v>0</v>
      </c>
      <c r="I44" s="501"/>
    </row>
    <row r="45" spans="1:8" ht="12.75">
      <c r="A45" s="125"/>
      <c r="B45" s="125"/>
      <c r="C45" s="125" t="s">
        <v>293</v>
      </c>
      <c r="D45" s="126" t="s">
        <v>294</v>
      </c>
      <c r="E45" s="127">
        <v>131274</v>
      </c>
      <c r="F45" s="127">
        <v>95073</v>
      </c>
      <c r="G45" s="127">
        <v>95073</v>
      </c>
      <c r="H45" s="139">
        <v>0</v>
      </c>
    </row>
    <row r="46" spans="1:8" ht="12.75">
      <c r="A46" s="125"/>
      <c r="B46" s="125"/>
      <c r="C46" s="125" t="s">
        <v>295</v>
      </c>
      <c r="D46" s="126" t="s">
        <v>296</v>
      </c>
      <c r="E46" s="127">
        <v>44747</v>
      </c>
      <c r="F46" s="127">
        <v>42702</v>
      </c>
      <c r="G46" s="127">
        <v>42702</v>
      </c>
      <c r="H46" s="139">
        <v>0</v>
      </c>
    </row>
    <row r="47" spans="1:8" ht="12.75">
      <c r="A47" s="125"/>
      <c r="B47" s="125"/>
      <c r="C47" s="125" t="s">
        <v>297</v>
      </c>
      <c r="D47" s="126" t="s">
        <v>298</v>
      </c>
      <c r="E47" s="127">
        <v>16000</v>
      </c>
      <c r="F47" s="127">
        <v>16000</v>
      </c>
      <c r="G47" s="127">
        <v>16000</v>
      </c>
      <c r="H47" s="139">
        <v>0</v>
      </c>
    </row>
    <row r="48" spans="1:8" ht="12.75">
      <c r="A48" s="125"/>
      <c r="B48" s="125"/>
      <c r="C48" s="125" t="s">
        <v>299</v>
      </c>
      <c r="D48" s="126" t="s">
        <v>300</v>
      </c>
      <c r="E48" s="127">
        <v>10000</v>
      </c>
      <c r="F48" s="127">
        <v>10000</v>
      </c>
      <c r="G48" s="127">
        <v>10000</v>
      </c>
      <c r="H48" s="139">
        <v>0</v>
      </c>
    </row>
    <row r="49" spans="1:9" ht="45">
      <c r="A49" s="119"/>
      <c r="B49" s="120" t="s">
        <v>301</v>
      </c>
      <c r="C49" s="121"/>
      <c r="D49" s="122" t="s">
        <v>302</v>
      </c>
      <c r="E49" s="123">
        <f>SUM(E50:E56)</f>
        <v>1242825</v>
      </c>
      <c r="F49" s="123">
        <f>SUM(F50:F56)</f>
        <v>1369518</v>
      </c>
      <c r="G49" s="123">
        <f>SUM(G50:G56)</f>
        <v>1369518</v>
      </c>
      <c r="H49" s="138">
        <v>0</v>
      </c>
      <c r="I49" s="502"/>
    </row>
    <row r="50" spans="1:9" ht="12.75">
      <c r="A50" s="125"/>
      <c r="B50" s="125"/>
      <c r="C50" s="125" t="s">
        <v>291</v>
      </c>
      <c r="D50" s="126" t="s">
        <v>292</v>
      </c>
      <c r="E50" s="127">
        <v>555830</v>
      </c>
      <c r="F50" s="127">
        <v>803806</v>
      </c>
      <c r="G50" s="127">
        <v>803806</v>
      </c>
      <c r="H50" s="139">
        <v>0</v>
      </c>
      <c r="I50" s="501"/>
    </row>
    <row r="51" spans="1:9" ht="12.75">
      <c r="A51" s="125"/>
      <c r="B51" s="125"/>
      <c r="C51" s="125" t="s">
        <v>293</v>
      </c>
      <c r="D51" s="126" t="s">
        <v>294</v>
      </c>
      <c r="E51" s="127">
        <v>526498</v>
      </c>
      <c r="F51" s="127">
        <v>411657</v>
      </c>
      <c r="G51" s="127">
        <v>411657</v>
      </c>
      <c r="H51" s="139">
        <v>0</v>
      </c>
      <c r="I51" s="501"/>
    </row>
    <row r="52" spans="1:8" ht="12.75">
      <c r="A52" s="125"/>
      <c r="B52" s="125"/>
      <c r="C52" s="125" t="s">
        <v>295</v>
      </c>
      <c r="D52" s="126" t="s">
        <v>296</v>
      </c>
      <c r="E52" s="127">
        <v>3497</v>
      </c>
      <c r="F52" s="127">
        <v>3315</v>
      </c>
      <c r="G52" s="127">
        <v>3315</v>
      </c>
      <c r="H52" s="139">
        <v>0</v>
      </c>
    </row>
    <row r="53" spans="1:8" ht="12.75">
      <c r="A53" s="125"/>
      <c r="B53" s="125"/>
      <c r="C53" s="125" t="s">
        <v>297</v>
      </c>
      <c r="D53" s="126" t="s">
        <v>298</v>
      </c>
      <c r="E53" s="127">
        <v>21000</v>
      </c>
      <c r="F53" s="127">
        <v>18740</v>
      </c>
      <c r="G53" s="127">
        <v>18740</v>
      </c>
      <c r="H53" s="139">
        <v>0</v>
      </c>
    </row>
    <row r="54" spans="1:8" ht="12.75">
      <c r="A54" s="125"/>
      <c r="B54" s="125"/>
      <c r="C54" s="125" t="s">
        <v>303</v>
      </c>
      <c r="D54" s="126" t="s">
        <v>304</v>
      </c>
      <c r="E54" s="127">
        <v>8000</v>
      </c>
      <c r="F54" s="127">
        <v>8000</v>
      </c>
      <c r="G54" s="127">
        <v>8000</v>
      </c>
      <c r="H54" s="139">
        <v>0</v>
      </c>
    </row>
    <row r="55" spans="1:8" ht="12.75">
      <c r="A55" s="125"/>
      <c r="B55" s="125"/>
      <c r="C55" s="125" t="s">
        <v>299</v>
      </c>
      <c r="D55" s="126" t="s">
        <v>300</v>
      </c>
      <c r="E55" s="127">
        <v>120000</v>
      </c>
      <c r="F55" s="127">
        <v>120000</v>
      </c>
      <c r="G55" s="127">
        <v>120000</v>
      </c>
      <c r="H55" s="139">
        <v>0</v>
      </c>
    </row>
    <row r="56" spans="1:8" ht="22.5">
      <c r="A56" s="125"/>
      <c r="B56" s="125"/>
      <c r="C56" s="125" t="s">
        <v>305</v>
      </c>
      <c r="D56" s="126" t="s">
        <v>306</v>
      </c>
      <c r="E56" s="127">
        <v>8000</v>
      </c>
      <c r="F56" s="127">
        <v>4000</v>
      </c>
      <c r="G56" s="127">
        <v>4000</v>
      </c>
      <c r="H56" s="139">
        <v>0</v>
      </c>
    </row>
    <row r="57" spans="1:9" ht="33.75">
      <c r="A57" s="119"/>
      <c r="B57" s="120" t="s">
        <v>307</v>
      </c>
      <c r="C57" s="121"/>
      <c r="D57" s="122" t="s">
        <v>308</v>
      </c>
      <c r="E57" s="123">
        <f>SUM(E58:E63)</f>
        <v>158100</v>
      </c>
      <c r="F57" s="123">
        <f>SUM(F58:F63)</f>
        <v>151000</v>
      </c>
      <c r="G57" s="123">
        <f>SUM(G58:G63)</f>
        <v>151000</v>
      </c>
      <c r="H57" s="138">
        <v>0</v>
      </c>
      <c r="I57" s="195"/>
    </row>
    <row r="58" spans="1:8" ht="12.75">
      <c r="A58" s="125"/>
      <c r="B58" s="125"/>
      <c r="C58" s="125" t="s">
        <v>309</v>
      </c>
      <c r="D58" s="126" t="s">
        <v>310</v>
      </c>
      <c r="E58" s="127">
        <v>18000</v>
      </c>
      <c r="F58" s="127">
        <v>15000</v>
      </c>
      <c r="G58" s="127">
        <v>15000</v>
      </c>
      <c r="H58" s="139">
        <v>0</v>
      </c>
    </row>
    <row r="59" spans="1:8" ht="12.75">
      <c r="A59" s="125"/>
      <c r="B59" s="125"/>
      <c r="C59" s="125" t="s">
        <v>311</v>
      </c>
      <c r="D59" s="126" t="s">
        <v>312</v>
      </c>
      <c r="E59" s="127">
        <v>5100</v>
      </c>
      <c r="F59" s="127">
        <v>2000</v>
      </c>
      <c r="G59" s="127">
        <v>2000</v>
      </c>
      <c r="H59" s="139">
        <v>0</v>
      </c>
    </row>
    <row r="60" spans="1:8" ht="12.75">
      <c r="A60" s="125"/>
      <c r="B60" s="125"/>
      <c r="C60" s="125" t="s">
        <v>372</v>
      </c>
      <c r="D60" s="126" t="s">
        <v>373</v>
      </c>
      <c r="E60" s="127">
        <v>2500</v>
      </c>
      <c r="F60" s="127">
        <v>2000</v>
      </c>
      <c r="G60" s="127">
        <v>2000</v>
      </c>
      <c r="H60" s="139"/>
    </row>
    <row r="61" spans="1:8" ht="22.5">
      <c r="A61" s="125"/>
      <c r="B61" s="125"/>
      <c r="C61" s="125" t="s">
        <v>313</v>
      </c>
      <c r="D61" s="126" t="s">
        <v>314</v>
      </c>
      <c r="E61" s="127">
        <v>80000</v>
      </c>
      <c r="F61" s="127">
        <v>83000</v>
      </c>
      <c r="G61" s="127">
        <v>83000</v>
      </c>
      <c r="H61" s="139">
        <v>0</v>
      </c>
    </row>
    <row r="62" spans="1:8" ht="33.75">
      <c r="A62" s="125"/>
      <c r="B62" s="125"/>
      <c r="C62" s="125" t="s">
        <v>315</v>
      </c>
      <c r="D62" s="126" t="s">
        <v>316</v>
      </c>
      <c r="E62" s="127">
        <v>50000</v>
      </c>
      <c r="F62" s="127">
        <v>48000</v>
      </c>
      <c r="G62" s="127">
        <v>48000</v>
      </c>
      <c r="H62" s="139">
        <v>0</v>
      </c>
    </row>
    <row r="63" spans="1:8" ht="22.5">
      <c r="A63" s="125"/>
      <c r="B63" s="125"/>
      <c r="C63" s="125" t="s">
        <v>305</v>
      </c>
      <c r="D63" s="126" t="s">
        <v>306</v>
      </c>
      <c r="E63" s="127">
        <v>2500</v>
      </c>
      <c r="F63" s="127">
        <v>1000</v>
      </c>
      <c r="G63" s="127">
        <v>1000</v>
      </c>
      <c r="H63" s="139">
        <v>0</v>
      </c>
    </row>
    <row r="64" spans="1:8" ht="22.5">
      <c r="A64" s="119"/>
      <c r="B64" s="120" t="s">
        <v>317</v>
      </c>
      <c r="C64" s="121"/>
      <c r="D64" s="122" t="s">
        <v>318</v>
      </c>
      <c r="E64" s="123">
        <f>SUM(E65:E66)</f>
        <v>705979</v>
      </c>
      <c r="F64" s="123">
        <f>SUM(F65:F66)</f>
        <v>562877</v>
      </c>
      <c r="G64" s="123">
        <f>SUM(G65:G66)</f>
        <v>562877</v>
      </c>
      <c r="H64" s="138">
        <v>0</v>
      </c>
    </row>
    <row r="65" spans="1:9" ht="12.75">
      <c r="A65" s="125"/>
      <c r="B65" s="125"/>
      <c r="C65" s="125" t="s">
        <v>319</v>
      </c>
      <c r="D65" s="126" t="s">
        <v>320</v>
      </c>
      <c r="E65" s="127">
        <v>680979</v>
      </c>
      <c r="F65" s="127">
        <v>553877</v>
      </c>
      <c r="G65" s="127">
        <v>553877</v>
      </c>
      <c r="H65" s="139">
        <v>0</v>
      </c>
      <c r="I65" s="195"/>
    </row>
    <row r="66" spans="1:9" ht="12.75">
      <c r="A66" s="125"/>
      <c r="B66" s="125"/>
      <c r="C66" s="125" t="s">
        <v>321</v>
      </c>
      <c r="D66" s="126" t="s">
        <v>322</v>
      </c>
      <c r="E66" s="127">
        <v>25000</v>
      </c>
      <c r="F66" s="127">
        <v>9000</v>
      </c>
      <c r="G66" s="127">
        <v>9000</v>
      </c>
      <c r="H66" s="139">
        <v>0</v>
      </c>
      <c r="I66" s="195"/>
    </row>
    <row r="67" spans="1:8" ht="12.75">
      <c r="A67" s="115" t="s">
        <v>323</v>
      </c>
      <c r="B67" s="115"/>
      <c r="C67" s="115"/>
      <c r="D67" s="116" t="s">
        <v>324</v>
      </c>
      <c r="E67" s="117">
        <f>E68+E70+E72+E75</f>
        <v>4845017</v>
      </c>
      <c r="F67" s="117">
        <f>F68+F70+F72+F75</f>
        <v>4493124</v>
      </c>
      <c r="G67" s="117">
        <f>G68+G70+G72+G75</f>
        <v>4493124</v>
      </c>
      <c r="H67" s="140">
        <v>0</v>
      </c>
    </row>
    <row r="68" spans="1:8" ht="22.5">
      <c r="A68" s="141"/>
      <c r="B68" s="142" t="s">
        <v>325</v>
      </c>
      <c r="C68" s="142"/>
      <c r="D68" s="135" t="s">
        <v>326</v>
      </c>
      <c r="E68" s="123">
        <f>E69</f>
        <v>2826043</v>
      </c>
      <c r="F68" s="123">
        <f>F69</f>
        <v>2801690</v>
      </c>
      <c r="G68" s="123">
        <f>G69</f>
        <v>2801690</v>
      </c>
      <c r="H68" s="138">
        <v>0</v>
      </c>
    </row>
    <row r="69" spans="1:9" ht="12.75">
      <c r="A69" s="141"/>
      <c r="B69" s="129"/>
      <c r="C69" s="129" t="s">
        <v>327</v>
      </c>
      <c r="D69" s="130" t="s">
        <v>328</v>
      </c>
      <c r="E69" s="143">
        <v>2826043</v>
      </c>
      <c r="F69" s="143">
        <v>2801690</v>
      </c>
      <c r="G69" s="143">
        <v>2801690</v>
      </c>
      <c r="H69" s="144">
        <v>0</v>
      </c>
      <c r="I69" s="195"/>
    </row>
    <row r="70" spans="1:8" ht="12.75">
      <c r="A70" s="141"/>
      <c r="B70" s="142" t="s">
        <v>329</v>
      </c>
      <c r="C70" s="142"/>
      <c r="D70" s="135" t="s">
        <v>330</v>
      </c>
      <c r="E70" s="123">
        <f>E71</f>
        <v>1833781</v>
      </c>
      <c r="F70" s="123">
        <f>F71</f>
        <v>1555739</v>
      </c>
      <c r="G70" s="123">
        <f>G71</f>
        <v>1555739</v>
      </c>
      <c r="H70" s="138">
        <v>0</v>
      </c>
    </row>
    <row r="71" spans="1:9" ht="12.75">
      <c r="A71" s="141"/>
      <c r="B71" s="129"/>
      <c r="C71" s="129" t="s">
        <v>327</v>
      </c>
      <c r="D71" s="130" t="s">
        <v>328</v>
      </c>
      <c r="E71" s="143">
        <v>1833781</v>
      </c>
      <c r="F71" s="143">
        <v>1555739</v>
      </c>
      <c r="G71" s="143">
        <v>1555739</v>
      </c>
      <c r="H71" s="144">
        <v>0</v>
      </c>
      <c r="I71" s="195"/>
    </row>
    <row r="72" spans="1:8" ht="15">
      <c r="A72" s="119"/>
      <c r="B72" s="120" t="s">
        <v>331</v>
      </c>
      <c r="C72" s="121"/>
      <c r="D72" s="122" t="s">
        <v>332</v>
      </c>
      <c r="E72" s="123">
        <f>SUM(E73:E74)</f>
        <v>3500</v>
      </c>
      <c r="F72" s="123">
        <f>SUM(F73:F74)</f>
        <v>2000</v>
      </c>
      <c r="G72" s="123">
        <f>SUM(G73:G74)</f>
        <v>2000</v>
      </c>
      <c r="H72" s="138">
        <v>0</v>
      </c>
    </row>
    <row r="73" spans="1:8" ht="12.75">
      <c r="A73" s="125"/>
      <c r="B73" s="125"/>
      <c r="C73" s="125" t="s">
        <v>333</v>
      </c>
      <c r="D73" s="126" t="s">
        <v>334</v>
      </c>
      <c r="E73" s="127">
        <v>1500</v>
      </c>
      <c r="F73" s="127">
        <v>1000</v>
      </c>
      <c r="G73" s="127">
        <v>1000</v>
      </c>
      <c r="H73" s="139">
        <v>0</v>
      </c>
    </row>
    <row r="74" spans="1:8" ht="12.75">
      <c r="A74" s="125"/>
      <c r="B74" s="125"/>
      <c r="C74" s="125" t="s">
        <v>244</v>
      </c>
      <c r="D74" s="126" t="s">
        <v>245</v>
      </c>
      <c r="E74" s="127">
        <v>2000</v>
      </c>
      <c r="F74" s="127">
        <v>1000</v>
      </c>
      <c r="G74" s="127">
        <v>1000</v>
      </c>
      <c r="H74" s="139">
        <v>0</v>
      </c>
    </row>
    <row r="75" spans="1:9" ht="12.75">
      <c r="A75" s="125"/>
      <c r="B75" s="120" t="s">
        <v>335</v>
      </c>
      <c r="C75" s="120"/>
      <c r="D75" s="135" t="s">
        <v>336</v>
      </c>
      <c r="E75" s="123">
        <f>E76</f>
        <v>181693</v>
      </c>
      <c r="F75" s="123">
        <f>F76</f>
        <v>133695</v>
      </c>
      <c r="G75" s="123">
        <f>G76</f>
        <v>133695</v>
      </c>
      <c r="H75" s="138">
        <v>0</v>
      </c>
      <c r="I75" s="195"/>
    </row>
    <row r="76" spans="1:8" ht="12.75">
      <c r="A76" s="125"/>
      <c r="B76" s="125"/>
      <c r="C76" s="125" t="s">
        <v>327</v>
      </c>
      <c r="D76" s="130" t="s">
        <v>328</v>
      </c>
      <c r="E76" s="127">
        <v>181693</v>
      </c>
      <c r="F76" s="127">
        <v>133695</v>
      </c>
      <c r="G76" s="127">
        <v>133695</v>
      </c>
      <c r="H76" s="139">
        <v>0</v>
      </c>
    </row>
    <row r="77" spans="1:8" ht="12.75">
      <c r="A77" s="115" t="s">
        <v>337</v>
      </c>
      <c r="B77" s="115"/>
      <c r="C77" s="115"/>
      <c r="D77" s="116" t="s">
        <v>338</v>
      </c>
      <c r="E77" s="117">
        <f>E78+E83+E88+E85</f>
        <v>102423</v>
      </c>
      <c r="F77" s="117">
        <f>F78+F83+F85+F88</f>
        <v>58500</v>
      </c>
      <c r="G77" s="117">
        <v>58500</v>
      </c>
      <c r="H77" s="140">
        <v>0</v>
      </c>
    </row>
    <row r="78" spans="1:8" ht="12.75">
      <c r="A78" s="141"/>
      <c r="B78" s="142" t="s">
        <v>339</v>
      </c>
      <c r="C78" s="142"/>
      <c r="D78" s="135" t="s">
        <v>340</v>
      </c>
      <c r="E78" s="123">
        <f>SUM(E79:E82)</f>
        <v>39000</v>
      </c>
      <c r="F78" s="123">
        <f>SUM(F79:F82)</f>
        <v>26000</v>
      </c>
      <c r="G78" s="123">
        <v>26000</v>
      </c>
      <c r="H78" s="138">
        <v>0</v>
      </c>
    </row>
    <row r="79" spans="1:8" ht="56.25">
      <c r="A79" s="141"/>
      <c r="B79" s="129"/>
      <c r="C79" s="129" t="s">
        <v>258</v>
      </c>
      <c r="D79" s="126" t="s">
        <v>259</v>
      </c>
      <c r="E79" s="143">
        <v>25000</v>
      </c>
      <c r="F79" s="143">
        <v>25000</v>
      </c>
      <c r="G79" s="143">
        <v>25000</v>
      </c>
      <c r="H79" s="144"/>
    </row>
    <row r="80" spans="1:8" ht="12.75">
      <c r="A80" s="141"/>
      <c r="B80" s="129"/>
      <c r="C80" s="129" t="s">
        <v>270</v>
      </c>
      <c r="D80" s="126" t="s">
        <v>271</v>
      </c>
      <c r="E80" s="143">
        <v>1000</v>
      </c>
      <c r="F80" s="143">
        <v>1000</v>
      </c>
      <c r="G80" s="144">
        <v>1000</v>
      </c>
      <c r="H80" s="144">
        <v>0</v>
      </c>
    </row>
    <row r="81" spans="1:8" ht="12.75">
      <c r="A81" s="141"/>
      <c r="B81" s="129"/>
      <c r="C81" s="129" t="s">
        <v>244</v>
      </c>
      <c r="D81" s="126" t="s">
        <v>245</v>
      </c>
      <c r="E81" s="143">
        <v>1000</v>
      </c>
      <c r="F81" s="143">
        <v>0</v>
      </c>
      <c r="G81" s="144">
        <v>0</v>
      </c>
      <c r="H81" s="144">
        <v>0</v>
      </c>
    </row>
    <row r="82" spans="1:8" ht="33.75">
      <c r="A82" s="141"/>
      <c r="B82" s="145"/>
      <c r="C82" s="145" t="s">
        <v>341</v>
      </c>
      <c r="D82" s="146" t="s">
        <v>342</v>
      </c>
      <c r="E82" s="147">
        <v>12000</v>
      </c>
      <c r="F82" s="147">
        <v>0</v>
      </c>
      <c r="G82" s="148">
        <v>0</v>
      </c>
      <c r="H82" s="148">
        <v>0</v>
      </c>
    </row>
    <row r="83" spans="1:8" ht="15">
      <c r="A83" s="119"/>
      <c r="B83" s="120" t="s">
        <v>343</v>
      </c>
      <c r="C83" s="121"/>
      <c r="D83" s="122" t="s">
        <v>344</v>
      </c>
      <c r="E83" s="123">
        <f>E84</f>
        <v>8500</v>
      </c>
      <c r="F83" s="123">
        <f>F84</f>
        <v>24000</v>
      </c>
      <c r="G83" s="123">
        <v>24000</v>
      </c>
      <c r="H83" s="138">
        <v>0</v>
      </c>
    </row>
    <row r="84" spans="1:8" ht="12.75">
      <c r="A84" s="125"/>
      <c r="B84" s="125"/>
      <c r="C84" s="125" t="s">
        <v>270</v>
      </c>
      <c r="D84" s="126" t="s">
        <v>271</v>
      </c>
      <c r="E84" s="127">
        <v>8500</v>
      </c>
      <c r="F84" s="127">
        <v>24000</v>
      </c>
      <c r="G84" s="139">
        <v>24000</v>
      </c>
      <c r="H84" s="139">
        <v>0</v>
      </c>
    </row>
    <row r="85" spans="1:8" ht="12.75">
      <c r="A85" s="125"/>
      <c r="B85" s="167" t="s">
        <v>374</v>
      </c>
      <c r="C85" s="167"/>
      <c r="D85" s="168" t="s">
        <v>375</v>
      </c>
      <c r="E85" s="169">
        <v>9000</v>
      </c>
      <c r="F85" s="169">
        <f>SUM(F86:F87)</f>
        <v>8500</v>
      </c>
      <c r="G85" s="176">
        <v>0</v>
      </c>
      <c r="H85" s="176">
        <v>0</v>
      </c>
    </row>
    <row r="86" spans="1:8" ht="56.25">
      <c r="A86" s="125"/>
      <c r="B86" s="125"/>
      <c r="C86" s="125" t="s">
        <v>258</v>
      </c>
      <c r="D86" s="126" t="s">
        <v>259</v>
      </c>
      <c r="E86" s="127">
        <v>9000</v>
      </c>
      <c r="F86" s="127">
        <v>0</v>
      </c>
      <c r="G86" s="139">
        <v>0</v>
      </c>
      <c r="H86" s="139">
        <v>0</v>
      </c>
    </row>
    <row r="87" spans="1:8" ht="12.75">
      <c r="A87" s="125"/>
      <c r="B87" s="231"/>
      <c r="C87" s="231" t="s">
        <v>270</v>
      </c>
      <c r="D87" s="126" t="s">
        <v>271</v>
      </c>
      <c r="E87" s="232">
        <v>0</v>
      </c>
      <c r="F87" s="232">
        <v>8500</v>
      </c>
      <c r="G87" s="233">
        <v>8500</v>
      </c>
      <c r="H87" s="233">
        <v>0</v>
      </c>
    </row>
    <row r="88" spans="1:8" ht="12.75">
      <c r="A88" s="125"/>
      <c r="B88" s="172" t="s">
        <v>345</v>
      </c>
      <c r="C88" s="172"/>
      <c r="D88" s="173" t="s">
        <v>247</v>
      </c>
      <c r="E88" s="174">
        <f>E89</f>
        <v>45923</v>
      </c>
      <c r="F88" s="174">
        <f>SUM(F89)</f>
        <v>0</v>
      </c>
      <c r="G88" s="175">
        <v>0</v>
      </c>
      <c r="H88" s="175">
        <v>0</v>
      </c>
    </row>
    <row r="89" spans="1:8" ht="33.75">
      <c r="A89" s="125"/>
      <c r="B89" s="125"/>
      <c r="C89" s="125" t="s">
        <v>341</v>
      </c>
      <c r="D89" s="130" t="s">
        <v>342</v>
      </c>
      <c r="E89" s="127">
        <v>45923</v>
      </c>
      <c r="F89" s="127">
        <v>0</v>
      </c>
      <c r="G89" s="139">
        <v>0</v>
      </c>
      <c r="H89" s="139">
        <v>0</v>
      </c>
    </row>
    <row r="90" spans="1:8" ht="12.75">
      <c r="A90" s="115" t="s">
        <v>346</v>
      </c>
      <c r="B90" s="115"/>
      <c r="C90" s="115"/>
      <c r="D90" s="116" t="s">
        <v>347</v>
      </c>
      <c r="E90" s="117">
        <f>E91+E94+E97+E102+E105</f>
        <v>2003972</v>
      </c>
      <c r="F90" s="117">
        <f>F91+F94+F97+F102+F105+F100</f>
        <v>1830342</v>
      </c>
      <c r="G90" s="117">
        <f>G91+G94+G97+G102+G105+G100</f>
        <v>1830342</v>
      </c>
      <c r="H90" s="140">
        <v>0</v>
      </c>
    </row>
    <row r="91" spans="1:8" ht="33.75">
      <c r="A91" s="119"/>
      <c r="B91" s="120" t="s">
        <v>348</v>
      </c>
      <c r="C91" s="121"/>
      <c r="D91" s="122" t="s">
        <v>349</v>
      </c>
      <c r="E91" s="123">
        <f>SUM(E92:E93)</f>
        <v>1598504</v>
      </c>
      <c r="F91" s="123">
        <f>SUM(F92:F93)</f>
        <v>1689197</v>
      </c>
      <c r="G91" s="123">
        <f>SUM(G92:G93)</f>
        <v>1689197</v>
      </c>
      <c r="H91" s="138">
        <v>0</v>
      </c>
    </row>
    <row r="92" spans="1:8" ht="12.75">
      <c r="A92" s="125"/>
      <c r="B92" s="125"/>
      <c r="C92" s="125" t="s">
        <v>244</v>
      </c>
      <c r="D92" s="126" t="s">
        <v>245</v>
      </c>
      <c r="E92" s="127">
        <v>8000</v>
      </c>
      <c r="F92" s="127">
        <v>7810</v>
      </c>
      <c r="G92" s="127">
        <v>7810</v>
      </c>
      <c r="H92" s="139">
        <v>0</v>
      </c>
    </row>
    <row r="93" spans="1:8" ht="45">
      <c r="A93" s="125"/>
      <c r="B93" s="125"/>
      <c r="C93" s="125" t="s">
        <v>248</v>
      </c>
      <c r="D93" s="136" t="s">
        <v>249</v>
      </c>
      <c r="E93" s="127">
        <v>1590504</v>
      </c>
      <c r="F93" s="127">
        <v>1681387</v>
      </c>
      <c r="G93" s="127">
        <v>1681387</v>
      </c>
      <c r="H93" s="139">
        <v>0</v>
      </c>
    </row>
    <row r="94" spans="1:8" ht="56.25">
      <c r="A94" s="125"/>
      <c r="B94" s="120" t="s">
        <v>350</v>
      </c>
      <c r="C94" s="120"/>
      <c r="D94" s="135" t="s">
        <v>351</v>
      </c>
      <c r="E94" s="123">
        <f>SUM(E95:E96)</f>
        <v>6828</v>
      </c>
      <c r="F94" s="123">
        <f>SUM(F95:F96)</f>
        <v>7817</v>
      </c>
      <c r="G94" s="123">
        <f>SUM(G95:G96)</f>
        <v>7817</v>
      </c>
      <c r="H94" s="138">
        <v>0</v>
      </c>
    </row>
    <row r="95" spans="1:8" ht="45">
      <c r="A95" s="125"/>
      <c r="B95" s="125"/>
      <c r="C95" s="125" t="s">
        <v>248</v>
      </c>
      <c r="D95" s="136" t="s">
        <v>249</v>
      </c>
      <c r="E95" s="127">
        <v>4681</v>
      </c>
      <c r="F95" s="127">
        <v>2286</v>
      </c>
      <c r="G95" s="127">
        <v>2286</v>
      </c>
      <c r="H95" s="139">
        <v>0</v>
      </c>
    </row>
    <row r="96" spans="1:8" ht="33.75">
      <c r="A96" s="125"/>
      <c r="B96" s="125"/>
      <c r="C96" s="125" t="s">
        <v>341</v>
      </c>
      <c r="D96" s="130" t="s">
        <v>342</v>
      </c>
      <c r="E96" s="127">
        <v>2147</v>
      </c>
      <c r="F96" s="127">
        <v>5531</v>
      </c>
      <c r="G96" s="127">
        <v>5531</v>
      </c>
      <c r="H96" s="139"/>
    </row>
    <row r="97" spans="1:8" ht="22.5">
      <c r="A97" s="125"/>
      <c r="B97" s="120" t="s">
        <v>352</v>
      </c>
      <c r="C97" s="120"/>
      <c r="D97" s="135" t="s">
        <v>353</v>
      </c>
      <c r="E97" s="123">
        <f>SUM(E98:E99)</f>
        <v>147203</v>
      </c>
      <c r="F97" s="123">
        <f>SUM(F98:F99)</f>
        <v>41941</v>
      </c>
      <c r="G97" s="123">
        <f>SUM(G98:G99)</f>
        <v>41941</v>
      </c>
      <c r="H97" s="138">
        <v>0</v>
      </c>
    </row>
    <row r="98" spans="1:8" ht="45">
      <c r="A98" s="125"/>
      <c r="B98" s="125"/>
      <c r="C98" s="125" t="s">
        <v>248</v>
      </c>
      <c r="D98" s="136" t="s">
        <v>249</v>
      </c>
      <c r="E98" s="127">
        <v>41970</v>
      </c>
      <c r="F98" s="127">
        <v>0</v>
      </c>
      <c r="G98" s="127">
        <v>0</v>
      </c>
      <c r="H98" s="139">
        <v>0</v>
      </c>
    </row>
    <row r="99" spans="1:8" ht="33.75">
      <c r="A99" s="125"/>
      <c r="B99" s="177"/>
      <c r="C99" s="177" t="s">
        <v>341</v>
      </c>
      <c r="D99" s="136" t="s">
        <v>342</v>
      </c>
      <c r="E99" s="178">
        <v>105233</v>
      </c>
      <c r="F99" s="178">
        <v>41941</v>
      </c>
      <c r="G99" s="178">
        <v>41941</v>
      </c>
      <c r="H99" s="158">
        <v>0</v>
      </c>
    </row>
    <row r="100" spans="1:8" ht="12.75">
      <c r="A100" s="125"/>
      <c r="B100" s="167" t="s">
        <v>376</v>
      </c>
      <c r="C100" s="167"/>
      <c r="D100" s="168" t="s">
        <v>377</v>
      </c>
      <c r="E100" s="169"/>
      <c r="F100" s="169">
        <f>F101</f>
        <v>38109</v>
      </c>
      <c r="G100" s="169">
        <f>G101</f>
        <v>38109</v>
      </c>
      <c r="H100" s="176"/>
    </row>
    <row r="101" spans="1:8" ht="33.75">
      <c r="A101" s="125"/>
      <c r="B101" s="125"/>
      <c r="C101" s="125" t="s">
        <v>341</v>
      </c>
      <c r="D101" s="136" t="s">
        <v>342</v>
      </c>
      <c r="E101" s="127">
        <v>0</v>
      </c>
      <c r="F101" s="127">
        <v>38109</v>
      </c>
      <c r="G101" s="127">
        <v>38109</v>
      </c>
      <c r="H101" s="139"/>
    </row>
    <row r="102" spans="1:8" ht="15">
      <c r="A102" s="119"/>
      <c r="B102" s="120" t="s">
        <v>354</v>
      </c>
      <c r="C102" s="121"/>
      <c r="D102" s="122" t="s">
        <v>355</v>
      </c>
      <c r="E102" s="123">
        <f>SUM(E103:E104)</f>
        <v>57014</v>
      </c>
      <c r="F102" s="123">
        <f>SUM(F103:F104)</f>
        <v>53278</v>
      </c>
      <c r="G102" s="123">
        <f>SUM(G103:G104)</f>
        <v>53278</v>
      </c>
      <c r="H102" s="138">
        <v>0</v>
      </c>
    </row>
    <row r="103" spans="1:8" ht="12.75">
      <c r="A103" s="125"/>
      <c r="B103" s="125"/>
      <c r="C103" s="125" t="s">
        <v>244</v>
      </c>
      <c r="D103" s="126" t="s">
        <v>245</v>
      </c>
      <c r="E103" s="139">
        <v>1000</v>
      </c>
      <c r="F103" s="139">
        <v>0</v>
      </c>
      <c r="G103" s="139">
        <v>0</v>
      </c>
      <c r="H103" s="139">
        <v>0</v>
      </c>
    </row>
    <row r="104" spans="1:8" ht="33.75">
      <c r="A104" s="125"/>
      <c r="B104" s="125"/>
      <c r="C104" s="125" t="s">
        <v>341</v>
      </c>
      <c r="D104" s="130" t="s">
        <v>342</v>
      </c>
      <c r="E104" s="139">
        <v>56014</v>
      </c>
      <c r="F104" s="139">
        <v>53278</v>
      </c>
      <c r="G104" s="139">
        <v>53278</v>
      </c>
      <c r="H104" s="139">
        <v>0</v>
      </c>
    </row>
    <row r="105" spans="1:8" ht="15">
      <c r="A105" s="119"/>
      <c r="B105" s="120" t="s">
        <v>356</v>
      </c>
      <c r="C105" s="121"/>
      <c r="D105" s="122" t="s">
        <v>247</v>
      </c>
      <c r="E105" s="138">
        <f>SUM(E106:E108)</f>
        <v>194423</v>
      </c>
      <c r="F105" s="138">
        <f>SUM(F106:F108)</f>
        <v>0</v>
      </c>
      <c r="G105" s="138">
        <f>SUM(G106:G108)</f>
        <v>0</v>
      </c>
      <c r="H105" s="138"/>
    </row>
    <row r="106" spans="1:8" ht="12.75">
      <c r="A106" s="125"/>
      <c r="B106" s="125"/>
      <c r="C106" s="125" t="s">
        <v>244</v>
      </c>
      <c r="D106" s="126" t="s">
        <v>245</v>
      </c>
      <c r="E106" s="139">
        <v>11000</v>
      </c>
      <c r="F106" s="139">
        <v>0</v>
      </c>
      <c r="G106" s="139">
        <v>0</v>
      </c>
      <c r="H106" s="139">
        <v>0</v>
      </c>
    </row>
    <row r="107" spans="1:8" ht="45">
      <c r="A107" s="149"/>
      <c r="B107" s="149"/>
      <c r="C107" s="150">
        <v>2023</v>
      </c>
      <c r="D107" s="130" t="s">
        <v>357</v>
      </c>
      <c r="E107" s="139">
        <v>83423</v>
      </c>
      <c r="F107" s="139">
        <v>0</v>
      </c>
      <c r="G107" s="139">
        <v>0</v>
      </c>
      <c r="H107" s="139">
        <v>0</v>
      </c>
    </row>
    <row r="108" spans="1:8" ht="33.75">
      <c r="A108" s="149"/>
      <c r="B108" s="149"/>
      <c r="C108" s="150">
        <v>2030</v>
      </c>
      <c r="D108" s="130" t="s">
        <v>342</v>
      </c>
      <c r="E108" s="139">
        <v>100000</v>
      </c>
      <c r="F108" s="139">
        <v>0</v>
      </c>
      <c r="G108" s="139">
        <v>0</v>
      </c>
      <c r="H108" s="139">
        <v>0</v>
      </c>
    </row>
    <row r="109" spans="1:8" ht="22.5">
      <c r="A109" s="151">
        <v>853</v>
      </c>
      <c r="B109" s="152"/>
      <c r="C109" s="152"/>
      <c r="D109" s="134" t="s">
        <v>358</v>
      </c>
      <c r="E109" s="140">
        <f>E110</f>
        <v>7973</v>
      </c>
      <c r="F109" s="140">
        <f>F110</f>
        <v>41000</v>
      </c>
      <c r="G109" s="140">
        <f>G110</f>
        <v>41000</v>
      </c>
      <c r="H109" s="140">
        <v>0</v>
      </c>
    </row>
    <row r="110" spans="1:8" ht="22.5">
      <c r="A110" s="149"/>
      <c r="B110" s="153">
        <v>85324</v>
      </c>
      <c r="C110" s="153"/>
      <c r="D110" s="135" t="s">
        <v>359</v>
      </c>
      <c r="E110" s="138">
        <f>E111</f>
        <v>7973</v>
      </c>
      <c r="F110" s="138">
        <f>SUM(F111:F111)</f>
        <v>41000</v>
      </c>
      <c r="G110" s="138">
        <f>SUM(G111:G111)</f>
        <v>41000</v>
      </c>
      <c r="H110" s="138">
        <v>0</v>
      </c>
    </row>
    <row r="111" spans="1:8" ht="33.75">
      <c r="A111" s="149"/>
      <c r="B111" s="154"/>
      <c r="C111" s="154">
        <v>2440</v>
      </c>
      <c r="D111" s="155" t="s">
        <v>360</v>
      </c>
      <c r="E111" s="144">
        <v>7973</v>
      </c>
      <c r="F111" s="144">
        <v>41000</v>
      </c>
      <c r="G111" s="144">
        <v>41000</v>
      </c>
      <c r="H111" s="144">
        <v>0</v>
      </c>
    </row>
    <row r="112" spans="1:8" ht="12.75">
      <c r="A112" s="151">
        <v>854</v>
      </c>
      <c r="B112" s="152"/>
      <c r="C112" s="152"/>
      <c r="D112" s="134" t="s">
        <v>361</v>
      </c>
      <c r="E112" s="140">
        <f>E113</f>
        <v>102273</v>
      </c>
      <c r="F112" s="140">
        <f>F113</f>
        <v>0</v>
      </c>
      <c r="G112" s="140">
        <f>G113</f>
        <v>0</v>
      </c>
      <c r="H112" s="140">
        <v>0</v>
      </c>
    </row>
    <row r="113" spans="1:8" ht="12.75">
      <c r="A113" s="149"/>
      <c r="B113" s="153">
        <v>85415</v>
      </c>
      <c r="C113" s="153"/>
      <c r="D113" s="135" t="s">
        <v>362</v>
      </c>
      <c r="E113" s="138">
        <f>E114</f>
        <v>102273</v>
      </c>
      <c r="F113" s="138">
        <f>SUM(F114)</f>
        <v>0</v>
      </c>
      <c r="G113" s="138">
        <f>SUM(G114)</f>
        <v>0</v>
      </c>
      <c r="H113" s="138">
        <v>0</v>
      </c>
    </row>
    <row r="114" spans="1:8" ht="33.75">
      <c r="A114" s="64"/>
      <c r="B114" s="156"/>
      <c r="C114" s="157">
        <v>2030</v>
      </c>
      <c r="D114" s="136" t="s">
        <v>342</v>
      </c>
      <c r="E114" s="158">
        <v>102273</v>
      </c>
      <c r="F114" s="158">
        <v>0</v>
      </c>
      <c r="G114" s="158">
        <v>0</v>
      </c>
      <c r="H114" s="158">
        <v>0</v>
      </c>
    </row>
    <row r="115" spans="1:8" ht="12.75">
      <c r="A115" s="382">
        <v>900</v>
      </c>
      <c r="B115" s="382"/>
      <c r="C115" s="382"/>
      <c r="D115" s="382" t="s">
        <v>522</v>
      </c>
      <c r="E115" s="382">
        <v>0</v>
      </c>
      <c r="F115" s="383">
        <f>F116</f>
        <v>187500</v>
      </c>
      <c r="G115" s="382"/>
      <c r="H115" s="382">
        <v>187500</v>
      </c>
    </row>
    <row r="116" spans="1:8" ht="12.75">
      <c r="A116" s="149"/>
      <c r="B116" s="381">
        <v>90003</v>
      </c>
      <c r="C116" s="381"/>
      <c r="D116" s="381" t="s">
        <v>528</v>
      </c>
      <c r="E116" s="381">
        <v>0</v>
      </c>
      <c r="F116" s="176">
        <f>F117</f>
        <v>187500</v>
      </c>
      <c r="G116" s="381"/>
      <c r="H116" s="381">
        <v>187500</v>
      </c>
    </row>
    <row r="117" spans="1:8" ht="22.5">
      <c r="A117" s="149"/>
      <c r="B117" s="149"/>
      <c r="C117" s="125" t="s">
        <v>273</v>
      </c>
      <c r="D117" s="132" t="s">
        <v>274</v>
      </c>
      <c r="E117" s="149">
        <v>0</v>
      </c>
      <c r="F117" s="139">
        <v>187500</v>
      </c>
      <c r="G117" s="149"/>
      <c r="H117" s="149">
        <v>187500</v>
      </c>
    </row>
    <row r="118" spans="1:9" ht="13.5" thickBot="1">
      <c r="A118" s="380"/>
      <c r="B118" s="159"/>
      <c r="C118" s="159"/>
      <c r="D118" s="160" t="s">
        <v>363</v>
      </c>
      <c r="E118" s="161">
        <f>E7+E15+E23+E32+E37+E40+E67+E77+E90+E109+E112+E20</f>
        <v>11148699</v>
      </c>
      <c r="F118" s="161">
        <f>F7+F15+F23+F32+F37+F40+F67+F77+F90+F109+F112+F115</f>
        <v>11314506</v>
      </c>
      <c r="G118" s="161">
        <f>G7+G15+G23+G32+G37+G40+G67+G77+G90+G109+G112+G115</f>
        <v>9435506</v>
      </c>
      <c r="H118" s="161">
        <f>H7+H15+H23+H32+H37+H40+H67+H77+H90+H109+H112+H115</f>
        <v>1879000</v>
      </c>
      <c r="I118" s="502"/>
    </row>
    <row r="120" ht="12.75">
      <c r="D120" s="196"/>
    </row>
    <row r="122" spans="6:8" ht="13.5" customHeight="1">
      <c r="F122" s="195"/>
      <c r="H122" s="195"/>
    </row>
    <row r="128" ht="12.75">
      <c r="D128" s="42"/>
    </row>
    <row r="129" spans="4:6" ht="12.75">
      <c r="D129" s="358"/>
      <c r="E129" s="358"/>
      <c r="F129" s="358"/>
    </row>
    <row r="130" spans="4:6" ht="12.75">
      <c r="D130" s="503"/>
      <c r="E130" s="358"/>
      <c r="F130" s="358"/>
    </row>
    <row r="131" spans="4:7" ht="12.75">
      <c r="D131" s="503"/>
      <c r="E131" s="503"/>
      <c r="F131" s="503"/>
      <c r="G131" s="501"/>
    </row>
    <row r="132" spans="4:7" ht="12.75">
      <c r="D132" s="504"/>
      <c r="E132" s="503"/>
      <c r="F132" s="503"/>
      <c r="G132" s="501"/>
    </row>
    <row r="133" ht="12.75">
      <c r="D133" s="195"/>
    </row>
    <row r="137" ht="12.75">
      <c r="D137" s="501"/>
    </row>
  </sheetData>
  <sheetProtection/>
  <mergeCells count="8">
    <mergeCell ref="G4:H4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600" verticalDpi="600" orientation="landscape" paperSize="8" scale="95" r:id="rId1"/>
  <headerFooter alignWithMargins="0">
    <oddHeader>&amp;C&amp;P&amp;R&amp;9Załącznik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563" t="s">
        <v>562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6.5">
      <c r="A2" s="563" t="s">
        <v>563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48" t="s">
        <v>46</v>
      </c>
    </row>
    <row r="5" spans="1:11" ht="15" customHeight="1">
      <c r="A5" s="564" t="s">
        <v>62</v>
      </c>
      <c r="B5" s="564" t="s">
        <v>0</v>
      </c>
      <c r="C5" s="559" t="s">
        <v>570</v>
      </c>
      <c r="D5" s="561" t="s">
        <v>569</v>
      </c>
      <c r="E5" s="565"/>
      <c r="F5" s="565"/>
      <c r="G5" s="562"/>
      <c r="H5" s="559" t="s">
        <v>9</v>
      </c>
      <c r="I5" s="559"/>
      <c r="J5" s="559" t="s">
        <v>145</v>
      </c>
      <c r="K5" s="559" t="s">
        <v>212</v>
      </c>
    </row>
    <row r="6" spans="1:11" ht="15" customHeight="1">
      <c r="A6" s="564"/>
      <c r="B6" s="564"/>
      <c r="C6" s="559"/>
      <c r="D6" s="559" t="s">
        <v>7</v>
      </c>
      <c r="E6" s="561" t="s">
        <v>6</v>
      </c>
      <c r="F6" s="565"/>
      <c r="G6" s="562"/>
      <c r="H6" s="559" t="s">
        <v>7</v>
      </c>
      <c r="I6" s="559" t="s">
        <v>64</v>
      </c>
      <c r="J6" s="559"/>
      <c r="K6" s="559"/>
    </row>
    <row r="7" spans="1:11" ht="15" customHeight="1">
      <c r="A7" s="564"/>
      <c r="B7" s="564"/>
      <c r="C7" s="559"/>
      <c r="D7" s="559"/>
      <c r="E7" s="566" t="s">
        <v>577</v>
      </c>
      <c r="F7" s="561" t="s">
        <v>6</v>
      </c>
      <c r="G7" s="562"/>
      <c r="H7" s="559"/>
      <c r="I7" s="559"/>
      <c r="J7" s="559"/>
      <c r="K7" s="559"/>
    </row>
    <row r="8" spans="1:11" ht="39.75" customHeight="1">
      <c r="A8" s="564"/>
      <c r="B8" s="564"/>
      <c r="C8" s="559"/>
      <c r="D8" s="559"/>
      <c r="E8" s="567"/>
      <c r="F8" s="12" t="s">
        <v>578</v>
      </c>
      <c r="G8" s="12" t="s">
        <v>144</v>
      </c>
      <c r="H8" s="559"/>
      <c r="I8" s="559"/>
      <c r="J8" s="559"/>
      <c r="K8" s="559"/>
    </row>
    <row r="9" spans="1:11" ht="14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75" customHeight="1">
      <c r="A10" s="20" t="s">
        <v>564</v>
      </c>
      <c r="B10" s="239" t="s">
        <v>142</v>
      </c>
      <c r="C10" s="240">
        <v>0</v>
      </c>
      <c r="D10" s="240">
        <v>205500</v>
      </c>
      <c r="E10" s="241" t="s">
        <v>49</v>
      </c>
      <c r="F10" s="241" t="s">
        <v>49</v>
      </c>
      <c r="G10" s="241" t="s">
        <v>49</v>
      </c>
      <c r="H10" s="240">
        <v>205500</v>
      </c>
      <c r="I10" s="241" t="s">
        <v>49</v>
      </c>
      <c r="J10" s="240">
        <v>0</v>
      </c>
      <c r="K10" s="240">
        <v>0</v>
      </c>
    </row>
    <row r="11" spans="1:11" ht="21.75" customHeight="1">
      <c r="A11" s="15"/>
      <c r="B11" s="238" t="s">
        <v>565</v>
      </c>
      <c r="C11" s="236">
        <v>0</v>
      </c>
      <c r="D11" s="236">
        <v>205500</v>
      </c>
      <c r="E11" s="237" t="s">
        <v>49</v>
      </c>
      <c r="F11" s="237"/>
      <c r="G11" s="237"/>
      <c r="H11" s="236">
        <v>205500</v>
      </c>
      <c r="I11" s="237"/>
      <c r="J11" s="236">
        <v>0</v>
      </c>
      <c r="K11" s="236">
        <v>0</v>
      </c>
    </row>
    <row r="12" spans="1:11" ht="21.75" customHeight="1">
      <c r="A12" s="15"/>
      <c r="B12" s="22" t="s">
        <v>566</v>
      </c>
      <c r="C12" s="15">
        <v>0</v>
      </c>
      <c r="D12" s="15">
        <v>113000</v>
      </c>
      <c r="E12" s="21" t="s">
        <v>49</v>
      </c>
      <c r="F12" s="21" t="s">
        <v>49</v>
      </c>
      <c r="G12" s="21" t="s">
        <v>49</v>
      </c>
      <c r="H12" s="15">
        <v>113000</v>
      </c>
      <c r="I12" s="21" t="s">
        <v>49</v>
      </c>
      <c r="J12" s="15">
        <v>0</v>
      </c>
      <c r="K12" s="15">
        <v>0</v>
      </c>
    </row>
    <row r="13" spans="1:11" ht="21.75" customHeight="1">
      <c r="A13" s="15"/>
      <c r="B13" s="22" t="s">
        <v>567</v>
      </c>
      <c r="C13" s="15">
        <v>0</v>
      </c>
      <c r="D13" s="15">
        <v>55500</v>
      </c>
      <c r="E13" s="21" t="s">
        <v>49</v>
      </c>
      <c r="F13" s="21" t="s">
        <v>49</v>
      </c>
      <c r="G13" s="21" t="s">
        <v>49</v>
      </c>
      <c r="H13" s="15">
        <v>55500</v>
      </c>
      <c r="I13" s="21" t="s">
        <v>49</v>
      </c>
      <c r="J13" s="15">
        <v>0</v>
      </c>
      <c r="K13" s="15">
        <v>0</v>
      </c>
    </row>
    <row r="14" spans="1:11" ht="21.75" customHeight="1">
      <c r="A14" s="15"/>
      <c r="B14" s="22" t="s">
        <v>568</v>
      </c>
      <c r="C14" s="15">
        <v>0</v>
      </c>
      <c r="D14" s="15">
        <v>37000</v>
      </c>
      <c r="E14" s="21" t="s">
        <v>49</v>
      </c>
      <c r="F14" s="21" t="s">
        <v>49</v>
      </c>
      <c r="G14" s="21" t="s">
        <v>49</v>
      </c>
      <c r="H14" s="15">
        <v>37000</v>
      </c>
      <c r="I14" s="21" t="s">
        <v>49</v>
      </c>
      <c r="J14" s="15">
        <v>0</v>
      </c>
      <c r="K14" s="15">
        <v>0</v>
      </c>
    </row>
    <row r="15" spans="1:11" s="42" customFormat="1" ht="21.75" customHeight="1">
      <c r="A15" s="560" t="s">
        <v>111</v>
      </c>
      <c r="B15" s="560"/>
      <c r="C15" s="43">
        <v>0</v>
      </c>
      <c r="D15" s="43">
        <f>SUM(D12:D14)</f>
        <v>205500</v>
      </c>
      <c r="E15" s="212" t="s">
        <v>49</v>
      </c>
      <c r="F15" s="212" t="s">
        <v>49</v>
      </c>
      <c r="G15" s="212" t="s">
        <v>49</v>
      </c>
      <c r="H15" s="43">
        <f>SUM(H12:H14)</f>
        <v>205500</v>
      </c>
      <c r="I15" s="212" t="s">
        <v>49</v>
      </c>
      <c r="J15" s="43">
        <v>0</v>
      </c>
      <c r="K15" s="43">
        <v>0</v>
      </c>
    </row>
    <row r="16" ht="14.25" customHeight="1"/>
    <row r="17" ht="12.75">
      <c r="A17" s="49" t="s">
        <v>143</v>
      </c>
    </row>
    <row r="18" ht="12.75">
      <c r="A18" s="49" t="s">
        <v>146</v>
      </c>
    </row>
    <row r="19" ht="12.75">
      <c r="A19" s="49" t="s">
        <v>147</v>
      </c>
    </row>
    <row r="20" ht="12.75">
      <c r="A20" s="49" t="s">
        <v>148</v>
      </c>
    </row>
  </sheetData>
  <sheetProtection/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15:B15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68" t="s">
        <v>43</v>
      </c>
      <c r="B1" s="568"/>
      <c r="C1" s="568"/>
      <c r="D1" s="6"/>
      <c r="E1" s="6"/>
      <c r="F1" s="6"/>
      <c r="G1" s="6"/>
      <c r="H1" s="6"/>
      <c r="I1" s="6"/>
      <c r="J1" s="6"/>
    </row>
    <row r="2" spans="1:7" ht="19.5" customHeight="1">
      <c r="A2" s="568" t="s">
        <v>47</v>
      </c>
      <c r="B2" s="568"/>
      <c r="C2" s="568"/>
      <c r="D2" s="6"/>
      <c r="E2" s="6"/>
      <c r="F2" s="6"/>
      <c r="G2" s="6"/>
    </row>
    <row r="4" ht="12.75">
      <c r="C4" s="9" t="s">
        <v>46</v>
      </c>
    </row>
    <row r="5" spans="1:10" ht="19.5" customHeight="1">
      <c r="A5" s="11" t="s">
        <v>62</v>
      </c>
      <c r="B5" s="11" t="s">
        <v>0</v>
      </c>
      <c r="C5" s="11" t="s">
        <v>211</v>
      </c>
      <c r="D5" s="7"/>
      <c r="E5" s="7"/>
      <c r="F5" s="7"/>
      <c r="G5" s="7"/>
      <c r="H5" s="7"/>
      <c r="I5" s="8"/>
      <c r="J5" s="8"/>
    </row>
    <row r="6" spans="1:10" ht="19.5" customHeight="1">
      <c r="A6" s="16" t="s">
        <v>11</v>
      </c>
      <c r="B6" s="24" t="s">
        <v>63</v>
      </c>
      <c r="C6" s="213">
        <v>20700</v>
      </c>
      <c r="D6" s="7"/>
      <c r="E6" s="7"/>
      <c r="F6" s="7"/>
      <c r="G6" s="7"/>
      <c r="H6" s="7"/>
      <c r="I6" s="8"/>
      <c r="J6" s="8"/>
    </row>
    <row r="7" spans="1:10" ht="19.5" customHeight="1">
      <c r="A7" s="16" t="s">
        <v>15</v>
      </c>
      <c r="B7" s="24" t="s">
        <v>10</v>
      </c>
      <c r="C7" s="213">
        <v>3275</v>
      </c>
      <c r="D7" s="7"/>
      <c r="E7" s="7"/>
      <c r="F7" s="7"/>
      <c r="G7" s="7"/>
      <c r="H7" s="7"/>
      <c r="I7" s="8"/>
      <c r="J7" s="8"/>
    </row>
    <row r="8" spans="1:10" ht="19.5" customHeight="1">
      <c r="A8" s="25" t="s">
        <v>12</v>
      </c>
      <c r="B8" s="26" t="s">
        <v>560</v>
      </c>
      <c r="C8" s="214">
        <v>3275</v>
      </c>
      <c r="D8" s="7"/>
      <c r="E8" s="7"/>
      <c r="F8" s="7"/>
      <c r="G8" s="7"/>
      <c r="H8" s="7"/>
      <c r="I8" s="8"/>
      <c r="J8" s="8"/>
    </row>
    <row r="9" spans="1:10" ht="19.5" customHeight="1">
      <c r="A9" s="18" t="s">
        <v>13</v>
      </c>
      <c r="B9" s="27"/>
      <c r="C9" s="18"/>
      <c r="D9" s="7"/>
      <c r="E9" s="7"/>
      <c r="F9" s="7"/>
      <c r="G9" s="7"/>
      <c r="H9" s="7"/>
      <c r="I9" s="8"/>
      <c r="J9" s="8"/>
    </row>
    <row r="10" spans="1:10" ht="19.5" customHeight="1">
      <c r="A10" s="19" t="s">
        <v>14</v>
      </c>
      <c r="B10" s="28"/>
      <c r="C10" s="19"/>
      <c r="D10" s="7"/>
      <c r="E10" s="7"/>
      <c r="F10" s="7"/>
      <c r="G10" s="7"/>
      <c r="H10" s="7"/>
      <c r="I10" s="8"/>
      <c r="J10" s="8"/>
    </row>
    <row r="11" spans="1:10" ht="19.5" customHeight="1">
      <c r="A11" s="16" t="s">
        <v>16</v>
      </c>
      <c r="B11" s="24" t="s">
        <v>9</v>
      </c>
      <c r="C11" s="213">
        <v>23975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17" t="s">
        <v>12</v>
      </c>
      <c r="B12" s="29" t="s">
        <v>41</v>
      </c>
      <c r="C12" s="215">
        <v>23975</v>
      </c>
      <c r="D12" s="7"/>
      <c r="E12" s="7"/>
      <c r="F12" s="7"/>
      <c r="G12" s="7"/>
      <c r="H12" s="7"/>
      <c r="I12" s="8"/>
      <c r="J12" s="8"/>
    </row>
    <row r="13" spans="1:10" ht="15" customHeight="1">
      <c r="A13" s="18"/>
      <c r="B13" s="27" t="s">
        <v>561</v>
      </c>
      <c r="C13" s="216">
        <v>23975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8" t="s">
        <v>13</v>
      </c>
      <c r="B14" s="27" t="s">
        <v>44</v>
      </c>
      <c r="C14" s="385">
        <v>0</v>
      </c>
      <c r="D14" s="7"/>
      <c r="E14" s="7"/>
      <c r="F14" s="7"/>
      <c r="G14" s="7"/>
      <c r="H14" s="7"/>
      <c r="I14" s="8"/>
      <c r="J14" s="8"/>
    </row>
    <row r="15" spans="1:10" ht="15">
      <c r="A15" s="18"/>
      <c r="B15" s="30"/>
      <c r="C15" s="385">
        <v>0</v>
      </c>
      <c r="D15" s="7"/>
      <c r="E15" s="7"/>
      <c r="F15" s="7"/>
      <c r="G15" s="7"/>
      <c r="H15" s="7"/>
      <c r="I15" s="8"/>
      <c r="J15" s="8"/>
    </row>
    <row r="16" spans="1:10" ht="15" customHeight="1">
      <c r="A16" s="19"/>
      <c r="B16" s="31"/>
      <c r="C16" s="19"/>
      <c r="D16" s="7"/>
      <c r="E16" s="7"/>
      <c r="F16" s="7"/>
      <c r="G16" s="7"/>
      <c r="H16" s="7"/>
      <c r="I16" s="8"/>
      <c r="J16" s="8"/>
    </row>
    <row r="17" spans="1:10" ht="19.5" customHeight="1">
      <c r="A17" s="16" t="s">
        <v>42</v>
      </c>
      <c r="B17" s="24" t="s">
        <v>65</v>
      </c>
      <c r="C17" s="16">
        <v>0</v>
      </c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view="pageLayout" workbookViewId="0" topLeftCell="A1">
      <selection activeCell="E16" sqref="E16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7.125" style="0" customWidth="1"/>
    <col min="4" max="4" width="26.75390625" style="0" customWidth="1"/>
    <col min="5" max="5" width="11.00390625" style="0" customWidth="1"/>
    <col min="6" max="6" width="1.12109375" style="0" customWidth="1"/>
  </cols>
  <sheetData>
    <row r="1" spans="1:6" ht="49.5" customHeight="1">
      <c r="A1" s="569" t="s">
        <v>576</v>
      </c>
      <c r="B1" s="569"/>
      <c r="C1" s="569"/>
      <c r="D1" s="569"/>
      <c r="E1" s="569"/>
      <c r="F1" s="569"/>
    </row>
    <row r="2" spans="2:5" ht="13.5" thickBot="1">
      <c r="B2" s="570"/>
      <c r="C2" s="570"/>
      <c r="D2" s="570"/>
      <c r="E2" s="570"/>
    </row>
    <row r="3" spans="1:5" ht="39" thickBot="1">
      <c r="A3" s="227" t="s">
        <v>2</v>
      </c>
      <c r="B3" s="228" t="s">
        <v>3</v>
      </c>
      <c r="C3" s="229" t="s">
        <v>571</v>
      </c>
      <c r="D3" s="228" t="s">
        <v>5</v>
      </c>
      <c r="E3" s="230" t="s">
        <v>572</v>
      </c>
    </row>
    <row r="4" spans="1:5" ht="12.75">
      <c r="A4" s="222">
        <v>852</v>
      </c>
      <c r="B4" s="222"/>
      <c r="C4" s="222"/>
      <c r="D4" s="222" t="s">
        <v>347</v>
      </c>
      <c r="E4" s="223">
        <v>7810</v>
      </c>
    </row>
    <row r="5" spans="1:5" ht="53.25" customHeight="1">
      <c r="A5" s="217"/>
      <c r="B5" s="217">
        <v>85212</v>
      </c>
      <c r="C5" s="217"/>
      <c r="D5" s="224" t="s">
        <v>574</v>
      </c>
      <c r="E5" s="218">
        <v>7810</v>
      </c>
    </row>
    <row r="6" spans="1:5" ht="45" customHeight="1">
      <c r="A6" s="64"/>
      <c r="B6" s="64"/>
      <c r="C6" s="219" t="s">
        <v>244</v>
      </c>
      <c r="D6" s="220" t="s">
        <v>573</v>
      </c>
      <c r="E6" s="221">
        <v>7810</v>
      </c>
    </row>
    <row r="7" spans="1:5" ht="12.75">
      <c r="A7" s="225"/>
      <c r="B7" s="571" t="s">
        <v>575</v>
      </c>
      <c r="C7" s="572"/>
      <c r="D7" s="225"/>
      <c r="E7" s="226">
        <v>7810</v>
      </c>
    </row>
  </sheetData>
  <sheetProtection/>
  <mergeCells count="3">
    <mergeCell ref="A1:F1"/>
    <mergeCell ref="B2:E2"/>
    <mergeCell ref="B7:C7"/>
  </mergeCells>
  <printOptions/>
  <pageMargins left="0.7" right="0.7" top="0.75" bottom="0.75" header="0.3" footer="0.3"/>
  <pageSetup horizontalDpi="600" verticalDpi="600" orientation="portrait" paperSize="9" r:id="rId1"/>
  <headerFooter>
    <oddHeader>&amp;CZałącznik nr 6 do uchwały Rady Gminy nr z dnia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Layout" workbookViewId="0" topLeftCell="A16">
      <selection activeCell="B16" sqref="B16:B17"/>
    </sheetView>
  </sheetViews>
  <sheetFormatPr defaultColWidth="9.00390625" defaultRowHeight="12.75"/>
  <cols>
    <col min="1" max="1" width="5.875" style="0" customWidth="1"/>
    <col min="2" max="2" width="47.875" style="0" customWidth="1"/>
    <col min="3" max="4" width="13.375" style="0" customWidth="1"/>
    <col min="5" max="5" width="12.375" style="0" customWidth="1"/>
    <col min="6" max="6" width="10.25390625" style="0" customWidth="1"/>
    <col min="7" max="7" width="10.75390625" style="0" customWidth="1"/>
    <col min="8" max="8" width="10.875" style="0" customWidth="1"/>
    <col min="9" max="9" width="10.75390625" style="0" customWidth="1"/>
    <col min="10" max="10" width="11.00390625" style="0" customWidth="1"/>
    <col min="11" max="11" width="10.375" style="0" customWidth="1"/>
    <col min="12" max="12" width="10.75390625" style="0" customWidth="1"/>
    <col min="13" max="13" width="10.375" style="0" customWidth="1"/>
    <col min="14" max="14" width="10.125" style="0" customWidth="1"/>
  </cols>
  <sheetData>
    <row r="1" spans="1:14" ht="18">
      <c r="A1" s="524" t="s">
        <v>163</v>
      </c>
      <c r="B1" s="524"/>
      <c r="C1" s="524"/>
      <c r="D1" s="524"/>
      <c r="E1" s="524"/>
      <c r="F1" s="524"/>
      <c r="G1" s="524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9" t="s">
        <v>46</v>
      </c>
      <c r="H2" s="1"/>
      <c r="I2" s="1"/>
      <c r="J2" s="1"/>
      <c r="K2" s="1"/>
      <c r="L2" s="1"/>
      <c r="M2" s="1"/>
      <c r="N2" s="1"/>
    </row>
    <row r="3" spans="1:14" ht="15.75" thickBot="1">
      <c r="A3" s="573" t="s">
        <v>123</v>
      </c>
      <c r="B3" s="573" t="s">
        <v>0</v>
      </c>
      <c r="C3" s="575" t="s">
        <v>210</v>
      </c>
      <c r="D3" s="577" t="s">
        <v>211</v>
      </c>
      <c r="E3" s="579" t="s">
        <v>164</v>
      </c>
      <c r="F3" s="580"/>
      <c r="G3" s="580"/>
      <c r="H3" s="580"/>
      <c r="I3" s="580"/>
      <c r="J3" s="580"/>
      <c r="K3" s="580"/>
      <c r="L3" s="580"/>
      <c r="M3" s="580"/>
      <c r="N3" s="581"/>
    </row>
    <row r="4" spans="1:14" ht="36" customHeight="1" thickBot="1">
      <c r="A4" s="574"/>
      <c r="B4" s="574"/>
      <c r="C4" s="576"/>
      <c r="D4" s="578"/>
      <c r="E4" s="58">
        <v>2011</v>
      </c>
      <c r="F4" s="58">
        <v>2012</v>
      </c>
      <c r="G4" s="58">
        <v>2013</v>
      </c>
      <c r="H4" s="58">
        <v>2014</v>
      </c>
      <c r="I4" s="58">
        <v>2015</v>
      </c>
      <c r="J4" s="58">
        <v>2016</v>
      </c>
      <c r="K4" s="58">
        <v>2017</v>
      </c>
      <c r="L4" s="58">
        <v>2018</v>
      </c>
      <c r="M4" s="246">
        <v>2019</v>
      </c>
      <c r="N4" s="58">
        <v>2020</v>
      </c>
    </row>
    <row r="5" spans="1:14" ht="11.25" customHeight="1" thickBo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260">
        <v>13</v>
      </c>
      <c r="N5" s="261">
        <v>14</v>
      </c>
    </row>
    <row r="6" spans="1:14" ht="12.75">
      <c r="A6" s="262" t="s">
        <v>11</v>
      </c>
      <c r="B6" s="263" t="s">
        <v>165</v>
      </c>
      <c r="C6" s="264">
        <f>C7+C11+C12</f>
        <v>11148699</v>
      </c>
      <c r="D6" s="264">
        <v>11314506</v>
      </c>
      <c r="E6" s="265">
        <f aca="true" t="shared" si="0" ref="E6:N6">E7+E11+E12</f>
        <v>12260514</v>
      </c>
      <c r="F6" s="265">
        <f t="shared" si="0"/>
        <v>11874122</v>
      </c>
      <c r="G6" s="265">
        <f t="shared" si="0"/>
        <v>11851887</v>
      </c>
      <c r="H6" s="265">
        <f t="shared" si="0"/>
        <v>11951374</v>
      </c>
      <c r="I6" s="265">
        <f t="shared" si="0"/>
        <v>11554724</v>
      </c>
      <c r="J6" s="265">
        <f t="shared" si="0"/>
        <v>11629941</v>
      </c>
      <c r="K6" s="265">
        <f t="shared" si="0"/>
        <v>12048551</v>
      </c>
      <c r="L6" s="265">
        <f t="shared" si="0"/>
        <v>12403628</v>
      </c>
      <c r="M6" s="265">
        <f t="shared" si="0"/>
        <v>12512860</v>
      </c>
      <c r="N6" s="265">
        <f t="shared" si="0"/>
        <v>12603000</v>
      </c>
    </row>
    <row r="7" spans="1:14" ht="21" customHeight="1">
      <c r="A7" s="60" t="s">
        <v>166</v>
      </c>
      <c r="B7" s="266" t="s">
        <v>167</v>
      </c>
      <c r="C7" s="311">
        <f>SUM(C8:C10)</f>
        <v>3874206</v>
      </c>
      <c r="D7" s="311">
        <f>SUM(D8:D10)</f>
        <v>4965958</v>
      </c>
      <c r="E7" s="267">
        <f>SUM(E8:E10)</f>
        <v>4473014</v>
      </c>
      <c r="F7" s="267">
        <v>3690322</v>
      </c>
      <c r="G7" s="267">
        <f>SUM(G8:G10)</f>
        <v>4117860</v>
      </c>
      <c r="H7" s="267">
        <f>SUM(H8:H10)</f>
        <v>3656088</v>
      </c>
      <c r="I7" s="267">
        <f>SUM(I8:I10)</f>
        <v>3305533</v>
      </c>
      <c r="J7" s="267">
        <v>3466782</v>
      </c>
      <c r="K7" s="267">
        <v>3640497</v>
      </c>
      <c r="L7" s="267">
        <v>3827412</v>
      </c>
      <c r="M7" s="268">
        <v>3924587</v>
      </c>
      <c r="N7" s="269">
        <v>4061410</v>
      </c>
    </row>
    <row r="8" spans="1:14" ht="12.75">
      <c r="A8" s="60" t="s">
        <v>12</v>
      </c>
      <c r="B8" s="54" t="s">
        <v>168</v>
      </c>
      <c r="C8" s="312">
        <v>2427401</v>
      </c>
      <c r="D8" s="312">
        <v>2533081</v>
      </c>
      <c r="E8" s="112">
        <v>2581750</v>
      </c>
      <c r="F8" s="112">
        <v>1957020</v>
      </c>
      <c r="G8" s="112">
        <v>2035301</v>
      </c>
      <c r="H8" s="112">
        <v>2116713</v>
      </c>
      <c r="I8" s="112">
        <v>2201382</v>
      </c>
      <c r="J8" s="112">
        <v>2289437</v>
      </c>
      <c r="K8" s="112">
        <v>2381014</v>
      </c>
      <c r="L8" s="112">
        <v>2476255</v>
      </c>
      <c r="M8" s="270">
        <v>2501312</v>
      </c>
      <c r="N8" s="249">
        <v>2649410</v>
      </c>
    </row>
    <row r="9" spans="1:14" ht="12.75">
      <c r="A9" s="60" t="s">
        <v>13</v>
      </c>
      <c r="B9" s="54" t="s">
        <v>169</v>
      </c>
      <c r="C9" s="312">
        <v>740826</v>
      </c>
      <c r="D9" s="312">
        <v>1879000</v>
      </c>
      <c r="E9" s="112">
        <v>1212090</v>
      </c>
      <c r="F9" s="112">
        <v>993002</v>
      </c>
      <c r="G9" s="112">
        <v>1275632</v>
      </c>
      <c r="H9" s="112">
        <v>659825</v>
      </c>
      <c r="I9" s="112">
        <v>145441</v>
      </c>
      <c r="J9" s="112">
        <v>132351</v>
      </c>
      <c r="K9" s="112">
        <v>120440</v>
      </c>
      <c r="L9" s="112">
        <v>109600</v>
      </c>
      <c r="M9" s="270">
        <v>127800</v>
      </c>
      <c r="N9" s="249">
        <v>122500</v>
      </c>
    </row>
    <row r="10" spans="1:14" ht="12.75">
      <c r="A10" s="59" t="s">
        <v>14</v>
      </c>
      <c r="B10" s="52" t="s">
        <v>170</v>
      </c>
      <c r="C10" s="313">
        <v>705979</v>
      </c>
      <c r="D10" s="313">
        <v>553877</v>
      </c>
      <c r="E10" s="271">
        <v>679174</v>
      </c>
      <c r="F10" s="271">
        <v>740300</v>
      </c>
      <c r="G10" s="271">
        <v>806927</v>
      </c>
      <c r="H10" s="271">
        <v>879550</v>
      </c>
      <c r="I10" s="271">
        <v>958710</v>
      </c>
      <c r="J10" s="271">
        <v>1044993</v>
      </c>
      <c r="K10" s="271">
        <v>1139043</v>
      </c>
      <c r="L10" s="271">
        <v>1241557</v>
      </c>
      <c r="M10" s="272">
        <v>1295475</v>
      </c>
      <c r="N10" s="249">
        <v>1289400</v>
      </c>
    </row>
    <row r="11" spans="1:14" ht="12.75">
      <c r="A11" s="59" t="s">
        <v>171</v>
      </c>
      <c r="B11" s="266" t="s">
        <v>172</v>
      </c>
      <c r="C11" s="314">
        <v>4841517</v>
      </c>
      <c r="D11" s="311">
        <v>4491124</v>
      </c>
      <c r="E11" s="267">
        <v>4773675</v>
      </c>
      <c r="F11" s="267">
        <v>4652622</v>
      </c>
      <c r="G11" s="267">
        <v>4838727</v>
      </c>
      <c r="H11" s="267">
        <v>4983889</v>
      </c>
      <c r="I11" s="267">
        <v>5083566</v>
      </c>
      <c r="J11" s="267">
        <v>5286909</v>
      </c>
      <c r="K11" s="267">
        <v>5445516</v>
      </c>
      <c r="L11" s="267">
        <v>5554427</v>
      </c>
      <c r="M11" s="268">
        <v>5578340</v>
      </c>
      <c r="N11" s="269">
        <v>5540390</v>
      </c>
    </row>
    <row r="12" spans="1:14" ht="13.5" customHeight="1">
      <c r="A12" s="59" t="s">
        <v>173</v>
      </c>
      <c r="B12" s="266" t="s">
        <v>174</v>
      </c>
      <c r="C12" s="311">
        <v>2432976</v>
      </c>
      <c r="D12" s="311">
        <v>1857424</v>
      </c>
      <c r="E12" s="267">
        <v>3013825</v>
      </c>
      <c r="F12" s="267">
        <v>3531178</v>
      </c>
      <c r="G12" s="267">
        <v>2895300</v>
      </c>
      <c r="H12" s="267">
        <v>3311397</v>
      </c>
      <c r="I12" s="267">
        <v>3165625</v>
      </c>
      <c r="J12" s="267">
        <v>2876250</v>
      </c>
      <c r="K12" s="267">
        <v>2962538</v>
      </c>
      <c r="L12" s="267">
        <v>3021789</v>
      </c>
      <c r="M12" s="268">
        <v>3009933</v>
      </c>
      <c r="N12" s="269">
        <v>3001200</v>
      </c>
    </row>
    <row r="13" spans="1:14" ht="12.75">
      <c r="A13" s="262" t="s">
        <v>15</v>
      </c>
      <c r="B13" s="273" t="s">
        <v>175</v>
      </c>
      <c r="C13" s="274">
        <v>11730216</v>
      </c>
      <c r="D13" s="275">
        <v>12517993</v>
      </c>
      <c r="E13" s="275">
        <v>11089214</v>
      </c>
      <c r="F13" s="275">
        <v>12198399</v>
      </c>
      <c r="G13" s="275">
        <v>12466336</v>
      </c>
      <c r="H13" s="275">
        <v>11853324</v>
      </c>
      <c r="I13" s="275">
        <v>10050391</v>
      </c>
      <c r="J13" s="275">
        <v>10452407</v>
      </c>
      <c r="K13" s="275">
        <v>10765979</v>
      </c>
      <c r="L13" s="275">
        <v>10981299</v>
      </c>
      <c r="M13" s="276">
        <v>11100080</v>
      </c>
      <c r="N13" s="277">
        <v>12505900</v>
      </c>
    </row>
    <row r="14" spans="1:14" ht="12.75">
      <c r="A14" s="59" t="s">
        <v>16</v>
      </c>
      <c r="B14" s="61" t="s">
        <v>176</v>
      </c>
      <c r="C14" s="267">
        <f>C15+C19+C23+C24</f>
        <v>909452</v>
      </c>
      <c r="D14" s="278">
        <f>D15+D22</f>
        <v>965408</v>
      </c>
      <c r="E14" s="278">
        <f aca="true" t="shared" si="1" ref="E14:N14">E15+E19</f>
        <v>1197128</v>
      </c>
      <c r="F14" s="278">
        <f t="shared" si="1"/>
        <v>1031339</v>
      </c>
      <c r="G14" s="278">
        <f t="shared" si="1"/>
        <v>983338</v>
      </c>
      <c r="H14" s="278">
        <f t="shared" si="1"/>
        <v>826609</v>
      </c>
      <c r="I14" s="278">
        <f t="shared" si="1"/>
        <v>747878</v>
      </c>
      <c r="J14" s="278">
        <f t="shared" si="1"/>
        <v>702679</v>
      </c>
      <c r="K14" s="278">
        <f t="shared" si="1"/>
        <v>663226</v>
      </c>
      <c r="L14" s="278">
        <f t="shared" si="1"/>
        <v>490939</v>
      </c>
      <c r="M14" s="279">
        <f t="shared" si="1"/>
        <v>340294</v>
      </c>
      <c r="N14" s="280">
        <f t="shared" si="1"/>
        <v>197940</v>
      </c>
    </row>
    <row r="15" spans="1:14" ht="28.5" customHeight="1">
      <c r="A15" s="59" t="s">
        <v>166</v>
      </c>
      <c r="B15" s="62" t="s">
        <v>177</v>
      </c>
      <c r="C15" s="267">
        <f>C16+C18</f>
        <v>909452</v>
      </c>
      <c r="D15" s="281">
        <f>D16+D18</f>
        <v>943408</v>
      </c>
      <c r="E15" s="281">
        <f aca="true" t="shared" si="2" ref="E15:M15">SUM(E16:E18)</f>
        <v>890319</v>
      </c>
      <c r="F15" s="281">
        <f t="shared" si="2"/>
        <v>733479</v>
      </c>
      <c r="G15" s="281">
        <f t="shared" si="2"/>
        <v>597479</v>
      </c>
      <c r="H15" s="281">
        <f t="shared" si="2"/>
        <v>551849</v>
      </c>
      <c r="I15" s="281">
        <f t="shared" si="2"/>
        <v>486019</v>
      </c>
      <c r="J15" s="281">
        <f t="shared" si="2"/>
        <v>454819</v>
      </c>
      <c r="K15" s="281">
        <f t="shared" si="2"/>
        <v>426317</v>
      </c>
      <c r="L15" s="281">
        <f t="shared" si="2"/>
        <v>270029</v>
      </c>
      <c r="M15" s="282">
        <f t="shared" si="2"/>
        <v>128297</v>
      </c>
      <c r="N15" s="283">
        <v>0</v>
      </c>
    </row>
    <row r="16" spans="1:14" ht="26.25" customHeight="1">
      <c r="A16" s="59" t="s">
        <v>12</v>
      </c>
      <c r="B16" s="306" t="s">
        <v>178</v>
      </c>
      <c r="C16" s="307">
        <v>624952</v>
      </c>
      <c r="D16" s="307">
        <v>666108</v>
      </c>
      <c r="E16" s="307">
        <v>654619</v>
      </c>
      <c r="F16" s="307">
        <v>532879</v>
      </c>
      <c r="G16" s="307">
        <v>432879</v>
      </c>
      <c r="H16" s="307">
        <v>420849</v>
      </c>
      <c r="I16" s="307">
        <v>384319</v>
      </c>
      <c r="J16" s="307">
        <v>384319</v>
      </c>
      <c r="K16" s="307">
        <v>384317</v>
      </c>
      <c r="L16" s="307">
        <v>246829</v>
      </c>
      <c r="M16" s="308">
        <v>120647</v>
      </c>
      <c r="N16" s="309">
        <v>0</v>
      </c>
    </row>
    <row r="17" spans="1:14" ht="51" customHeight="1">
      <c r="A17" s="59" t="s">
        <v>13</v>
      </c>
      <c r="B17" s="62" t="s">
        <v>179</v>
      </c>
      <c r="C17" s="112"/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270">
        <v>0</v>
      </c>
      <c r="N17" s="249">
        <v>0</v>
      </c>
    </row>
    <row r="18" spans="1:14" ht="17.25" customHeight="1">
      <c r="A18" s="59" t="s">
        <v>14</v>
      </c>
      <c r="B18" s="54" t="s">
        <v>180</v>
      </c>
      <c r="C18" s="112">
        <v>284500</v>
      </c>
      <c r="D18" s="112">
        <v>277300</v>
      </c>
      <c r="E18" s="112">
        <v>235700</v>
      </c>
      <c r="F18" s="112">
        <v>200600</v>
      </c>
      <c r="G18" s="112">
        <v>164600</v>
      </c>
      <c r="H18" s="112">
        <v>131000</v>
      </c>
      <c r="I18" s="112">
        <v>101700</v>
      </c>
      <c r="J18" s="112">
        <v>70500</v>
      </c>
      <c r="K18" s="112">
        <v>42000</v>
      </c>
      <c r="L18" s="112">
        <v>23200</v>
      </c>
      <c r="M18" s="270">
        <v>7650</v>
      </c>
      <c r="N18" s="249">
        <v>0</v>
      </c>
    </row>
    <row r="19" spans="1:14" ht="22.5" customHeight="1">
      <c r="A19" s="59" t="s">
        <v>171</v>
      </c>
      <c r="B19" s="62" t="s">
        <v>181</v>
      </c>
      <c r="C19" s="112"/>
      <c r="D19" s="281">
        <v>22000</v>
      </c>
      <c r="E19" s="281">
        <f aca="true" t="shared" si="3" ref="E19:N19">SUM(E20:E22)</f>
        <v>306809</v>
      </c>
      <c r="F19" s="281">
        <f t="shared" si="3"/>
        <v>297860</v>
      </c>
      <c r="G19" s="281">
        <f t="shared" si="3"/>
        <v>385859</v>
      </c>
      <c r="H19" s="281">
        <f t="shared" si="3"/>
        <v>274760</v>
      </c>
      <c r="I19" s="281">
        <f t="shared" si="3"/>
        <v>261859</v>
      </c>
      <c r="J19" s="281">
        <f t="shared" si="3"/>
        <v>247860</v>
      </c>
      <c r="K19" s="281">
        <f t="shared" si="3"/>
        <v>236909</v>
      </c>
      <c r="L19" s="281">
        <f t="shared" si="3"/>
        <v>220910</v>
      </c>
      <c r="M19" s="282">
        <f t="shared" si="3"/>
        <v>211997</v>
      </c>
      <c r="N19" s="283">
        <f t="shared" si="3"/>
        <v>197940</v>
      </c>
    </row>
    <row r="20" spans="1:14" ht="17.25" customHeight="1">
      <c r="A20" s="59" t="s">
        <v>12</v>
      </c>
      <c r="B20" s="62" t="s">
        <v>178</v>
      </c>
      <c r="C20" s="112"/>
      <c r="D20" s="112">
        <v>0</v>
      </c>
      <c r="E20" s="112">
        <v>186959</v>
      </c>
      <c r="F20" s="112">
        <v>186960</v>
      </c>
      <c r="G20" s="112">
        <v>186959</v>
      </c>
      <c r="H20" s="112">
        <v>186960</v>
      </c>
      <c r="I20" s="112">
        <v>186959</v>
      </c>
      <c r="J20" s="112">
        <v>186960</v>
      </c>
      <c r="K20" s="112">
        <v>186959</v>
      </c>
      <c r="L20" s="112">
        <v>186960</v>
      </c>
      <c r="M20" s="270">
        <v>186959</v>
      </c>
      <c r="N20" s="249">
        <v>186960</v>
      </c>
    </row>
    <row r="21" spans="1:14" ht="49.5" customHeight="1">
      <c r="A21" s="59" t="s">
        <v>13</v>
      </c>
      <c r="B21" s="62" t="s">
        <v>179</v>
      </c>
      <c r="C21" s="112"/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270">
        <v>0</v>
      </c>
      <c r="N21" s="249"/>
    </row>
    <row r="22" spans="1:14" ht="12.75">
      <c r="A22" s="59" t="s">
        <v>14</v>
      </c>
      <c r="B22" s="54" t="s">
        <v>180</v>
      </c>
      <c r="C22" s="112"/>
      <c r="D22" s="112">
        <v>22000</v>
      </c>
      <c r="E22" s="112">
        <v>119850</v>
      </c>
      <c r="F22" s="112">
        <v>110900</v>
      </c>
      <c r="G22" s="112">
        <v>198900</v>
      </c>
      <c r="H22" s="112">
        <v>87800</v>
      </c>
      <c r="I22" s="112">
        <v>74900</v>
      </c>
      <c r="J22" s="112">
        <v>60900</v>
      </c>
      <c r="K22" s="112">
        <v>49950</v>
      </c>
      <c r="L22" s="112">
        <v>33950</v>
      </c>
      <c r="M22" s="270">
        <v>25038</v>
      </c>
      <c r="N22" s="249">
        <v>10980</v>
      </c>
    </row>
    <row r="23" spans="1:14" ht="12.75">
      <c r="A23" s="59" t="s">
        <v>173</v>
      </c>
      <c r="B23" s="54" t="s">
        <v>182</v>
      </c>
      <c r="C23" s="112"/>
      <c r="D23" s="112">
        <v>0</v>
      </c>
      <c r="E23" s="112"/>
      <c r="F23" s="112"/>
      <c r="G23" s="112"/>
      <c r="H23" s="112"/>
      <c r="I23" s="112"/>
      <c r="J23" s="112"/>
      <c r="K23" s="112"/>
      <c r="L23" s="112"/>
      <c r="M23" s="270"/>
      <c r="N23" s="249"/>
    </row>
    <row r="24" spans="1:14" ht="12.75">
      <c r="A24" s="59" t="s">
        <v>183</v>
      </c>
      <c r="B24" s="54" t="s">
        <v>24</v>
      </c>
      <c r="C24" s="112"/>
      <c r="D24" s="112">
        <v>0</v>
      </c>
      <c r="E24" s="112"/>
      <c r="F24" s="112"/>
      <c r="G24" s="112"/>
      <c r="H24" s="112"/>
      <c r="I24" s="112"/>
      <c r="J24" s="112"/>
      <c r="K24" s="112"/>
      <c r="L24" s="112"/>
      <c r="M24" s="270"/>
      <c r="N24" s="249"/>
    </row>
    <row r="25" spans="1:14" ht="12.75">
      <c r="A25" s="59" t="s">
        <v>42</v>
      </c>
      <c r="B25" s="61" t="s">
        <v>184</v>
      </c>
      <c r="C25" s="112">
        <f>C6-C13</f>
        <v>-581517</v>
      </c>
      <c r="D25" s="284">
        <f aca="true" t="shared" si="4" ref="D25:N25">D6-D13</f>
        <v>-1203487</v>
      </c>
      <c r="E25" s="284">
        <f t="shared" si="4"/>
        <v>1171300</v>
      </c>
      <c r="F25" s="284">
        <f t="shared" si="4"/>
        <v>-324277</v>
      </c>
      <c r="G25" s="284">
        <f t="shared" si="4"/>
        <v>-614449</v>
      </c>
      <c r="H25" s="284">
        <f t="shared" si="4"/>
        <v>98050</v>
      </c>
      <c r="I25" s="284">
        <f t="shared" si="4"/>
        <v>1504333</v>
      </c>
      <c r="J25" s="284">
        <f t="shared" si="4"/>
        <v>1177534</v>
      </c>
      <c r="K25" s="284">
        <f t="shared" si="4"/>
        <v>1282572</v>
      </c>
      <c r="L25" s="284">
        <f t="shared" si="4"/>
        <v>1422329</v>
      </c>
      <c r="M25" s="284">
        <f t="shared" si="4"/>
        <v>1412780</v>
      </c>
      <c r="N25" s="284">
        <f t="shared" si="4"/>
        <v>97100</v>
      </c>
    </row>
    <row r="26" spans="1:14" ht="17.25" customHeight="1">
      <c r="A26" s="59" t="s">
        <v>185</v>
      </c>
      <c r="B26" s="61" t="s">
        <v>186</v>
      </c>
      <c r="C26" s="267">
        <v>4227765</v>
      </c>
      <c r="D26" s="267">
        <v>5431252</v>
      </c>
      <c r="E26" s="267">
        <v>4589674</v>
      </c>
      <c r="F26" s="267">
        <v>3869835</v>
      </c>
      <c r="G26" s="267">
        <v>3249997</v>
      </c>
      <c r="H26" s="267">
        <v>2642188</v>
      </c>
      <c r="I26" s="267">
        <v>2070910</v>
      </c>
      <c r="J26" s="267">
        <v>1499631</v>
      </c>
      <c r="K26" s="267">
        <v>928355</v>
      </c>
      <c r="L26" s="278">
        <v>494566</v>
      </c>
      <c r="M26" s="268">
        <v>186960</v>
      </c>
      <c r="N26" s="269">
        <v>0</v>
      </c>
    </row>
    <row r="27" spans="1:14" ht="41.25" customHeight="1">
      <c r="A27" s="59" t="s">
        <v>12</v>
      </c>
      <c r="B27" s="62" t="s">
        <v>187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270">
        <v>0</v>
      </c>
      <c r="N27" s="249">
        <v>0</v>
      </c>
    </row>
    <row r="28" spans="1:14" ht="20.25" customHeight="1">
      <c r="A28" s="59" t="s">
        <v>188</v>
      </c>
      <c r="B28" s="61" t="s">
        <v>579</v>
      </c>
      <c r="C28" s="310">
        <f aca="true" t="shared" si="5" ref="C28:M28">C26/C6%</f>
        <v>37.921599641357254</v>
      </c>
      <c r="D28" s="310">
        <f t="shared" si="5"/>
        <v>48.00255530378436</v>
      </c>
      <c r="E28" s="285">
        <f t="shared" si="5"/>
        <v>37.4345969508293</v>
      </c>
      <c r="F28" s="285">
        <f t="shared" si="5"/>
        <v>32.590493848724144</v>
      </c>
      <c r="G28" s="285">
        <f t="shared" si="5"/>
        <v>27.421768364818195</v>
      </c>
      <c r="H28" s="285">
        <f t="shared" si="5"/>
        <v>22.107817896084583</v>
      </c>
      <c r="I28" s="285">
        <f t="shared" si="5"/>
        <v>17.922626278221788</v>
      </c>
      <c r="J28" s="285">
        <f t="shared" si="5"/>
        <v>12.894571004272507</v>
      </c>
      <c r="K28" s="285">
        <f t="shared" si="5"/>
        <v>7.705117403744235</v>
      </c>
      <c r="L28" s="285">
        <f t="shared" si="5"/>
        <v>3.987268886167821</v>
      </c>
      <c r="M28" s="286">
        <f t="shared" si="5"/>
        <v>1.4941428258607543</v>
      </c>
      <c r="N28" s="287">
        <v>0</v>
      </c>
    </row>
    <row r="29" spans="1:14" ht="37.5" customHeight="1">
      <c r="A29" s="59" t="s">
        <v>189</v>
      </c>
      <c r="B29" s="63" t="s">
        <v>580</v>
      </c>
      <c r="C29" s="310">
        <f aca="true" t="shared" si="6" ref="C29:N29">C14/C6%</f>
        <v>8.157472006374913</v>
      </c>
      <c r="D29" s="310">
        <f t="shared" si="6"/>
        <v>8.532480339839848</v>
      </c>
      <c r="E29" s="285">
        <f t="shared" si="6"/>
        <v>9.76409308777756</v>
      </c>
      <c r="F29" s="285">
        <f t="shared" si="6"/>
        <v>8.685602185997416</v>
      </c>
      <c r="G29" s="285">
        <f t="shared" si="6"/>
        <v>8.296889769536277</v>
      </c>
      <c r="H29" s="285">
        <f t="shared" si="6"/>
        <v>6.9164348802070785</v>
      </c>
      <c r="I29" s="285">
        <f t="shared" si="6"/>
        <v>6.472486923962874</v>
      </c>
      <c r="J29" s="285">
        <f t="shared" si="6"/>
        <v>6.041982500169175</v>
      </c>
      <c r="K29" s="285">
        <f t="shared" si="6"/>
        <v>5.504612131367498</v>
      </c>
      <c r="L29" s="285">
        <f t="shared" si="6"/>
        <v>3.9580274416485244</v>
      </c>
      <c r="M29" s="286">
        <f t="shared" si="6"/>
        <v>2.719554122718547</v>
      </c>
      <c r="N29" s="288">
        <f t="shared" si="6"/>
        <v>1.5705784337062605</v>
      </c>
    </row>
    <row r="30" spans="1:14" ht="26.25" customHeight="1">
      <c r="A30" s="59" t="s">
        <v>190</v>
      </c>
      <c r="B30" s="63" t="s">
        <v>581</v>
      </c>
      <c r="C30" s="285">
        <f>C26/C6%</f>
        <v>37.921599641357254</v>
      </c>
      <c r="D30" s="289">
        <v>48</v>
      </c>
      <c r="E30" s="285">
        <v>37.43</v>
      </c>
      <c r="F30" s="285">
        <v>32.59</v>
      </c>
      <c r="G30" s="285">
        <v>27.42</v>
      </c>
      <c r="H30" s="285">
        <v>22.11</v>
      </c>
      <c r="I30" s="285">
        <v>17.92</v>
      </c>
      <c r="J30" s="285">
        <v>12.89</v>
      </c>
      <c r="K30" s="285">
        <v>7.71</v>
      </c>
      <c r="L30" s="285">
        <v>3.99</v>
      </c>
      <c r="M30" s="286">
        <v>1.49</v>
      </c>
      <c r="N30" s="287">
        <v>0</v>
      </c>
    </row>
    <row r="31" spans="1:14" ht="37.5" customHeight="1" thickBot="1">
      <c r="A31" s="290" t="s">
        <v>191</v>
      </c>
      <c r="B31" s="291" t="s">
        <v>582</v>
      </c>
      <c r="C31" s="292">
        <v>8.16</v>
      </c>
      <c r="D31" s="293">
        <v>8.53</v>
      </c>
      <c r="E31" s="293">
        <v>9.76</v>
      </c>
      <c r="F31" s="293">
        <v>8.69</v>
      </c>
      <c r="G31" s="293">
        <v>8.3</v>
      </c>
      <c r="H31" s="293">
        <v>6.92</v>
      </c>
      <c r="I31" s="293">
        <v>6.47</v>
      </c>
      <c r="J31" s="293">
        <v>6.04</v>
      </c>
      <c r="K31" s="293">
        <v>5.5</v>
      </c>
      <c r="L31" s="293">
        <v>3.96</v>
      </c>
      <c r="M31" s="294">
        <v>2.72</v>
      </c>
      <c r="N31" s="295">
        <v>1.57</v>
      </c>
    </row>
  </sheetData>
  <sheetProtection/>
  <mergeCells count="6">
    <mergeCell ref="A1:G1"/>
    <mergeCell ref="A3:A4"/>
    <mergeCell ref="B3:B4"/>
    <mergeCell ref="C3:C4"/>
    <mergeCell ref="D3:D4"/>
    <mergeCell ref="E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  <headerFooter>
    <oddHeader>&amp;CZałącznik nr 13a do uchwały Rady Gminy nr z dnia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Layout" workbookViewId="0" topLeftCell="A4">
      <selection activeCell="F22" sqref="F22"/>
    </sheetView>
  </sheetViews>
  <sheetFormatPr defaultColWidth="9.00390625" defaultRowHeight="12.75"/>
  <cols>
    <col min="1" max="1" width="3.75390625" style="0" customWidth="1"/>
    <col min="2" max="2" width="17.125" style="0" customWidth="1"/>
    <col min="3" max="4" width="10.00390625" style="0" customWidth="1"/>
    <col min="5" max="5" width="10.25390625" style="0" customWidth="1"/>
    <col min="6" max="6" width="10.00390625" style="0" customWidth="1"/>
    <col min="7" max="7" width="10.125" style="0" customWidth="1"/>
    <col min="8" max="8" width="10.25390625" style="0" customWidth="1"/>
    <col min="9" max="9" width="10.875" style="0" customWidth="1"/>
    <col min="10" max="10" width="10.375" style="0" customWidth="1"/>
    <col min="11" max="11" width="10.75390625" style="0" customWidth="1"/>
    <col min="12" max="13" width="10.00390625" style="0" customWidth="1"/>
    <col min="14" max="14" width="10.125" style="0" customWidth="1"/>
  </cols>
  <sheetData>
    <row r="1" spans="1:8" ht="18">
      <c r="A1" s="568" t="s">
        <v>209</v>
      </c>
      <c r="B1" s="568"/>
      <c r="C1" s="568"/>
      <c r="D1" s="568"/>
      <c r="E1" s="568"/>
      <c r="F1" s="568"/>
      <c r="G1" s="568"/>
      <c r="H1" s="568"/>
    </row>
    <row r="2" spans="1:6" ht="18">
      <c r="A2" s="6"/>
      <c r="B2" s="6"/>
      <c r="C2" s="6"/>
      <c r="D2" s="6"/>
      <c r="E2" s="6"/>
      <c r="F2" s="6"/>
    </row>
    <row r="3" spans="2:6" ht="13.5" thickBot="1">
      <c r="B3" s="1"/>
      <c r="C3" s="1"/>
      <c r="D3" s="1"/>
      <c r="E3" s="1"/>
      <c r="F3" s="9" t="s">
        <v>46</v>
      </c>
    </row>
    <row r="4" spans="1:14" ht="15.75" thickBot="1">
      <c r="A4" s="296"/>
      <c r="B4" s="247"/>
      <c r="C4" s="585" t="s">
        <v>583</v>
      </c>
      <c r="D4" s="582" t="s">
        <v>149</v>
      </c>
      <c r="E4" s="583"/>
      <c r="F4" s="583"/>
      <c r="G4" s="583"/>
      <c r="H4" s="583"/>
      <c r="I4" s="583"/>
      <c r="J4" s="583"/>
      <c r="K4" s="583"/>
      <c r="L4" s="583"/>
      <c r="M4" s="583"/>
      <c r="N4" s="584"/>
    </row>
    <row r="5" spans="1:14" ht="15">
      <c r="A5" s="297"/>
      <c r="B5" s="298" t="s">
        <v>150</v>
      </c>
      <c r="C5" s="586"/>
      <c r="D5" s="298"/>
      <c r="E5" s="298"/>
      <c r="F5" s="298"/>
      <c r="G5" s="297"/>
      <c r="H5" s="297"/>
      <c r="I5" s="297"/>
      <c r="J5" s="297"/>
      <c r="K5" s="297"/>
      <c r="L5" s="297"/>
      <c r="M5" s="297"/>
      <c r="N5" s="297"/>
    </row>
    <row r="6" spans="1:14" ht="15">
      <c r="A6" s="298" t="s">
        <v>123</v>
      </c>
      <c r="B6" s="298" t="s">
        <v>151</v>
      </c>
      <c r="C6" s="586"/>
      <c r="D6" s="298">
        <v>2010</v>
      </c>
      <c r="E6" s="298">
        <v>2011</v>
      </c>
      <c r="F6" s="298">
        <v>2012</v>
      </c>
      <c r="G6" s="298">
        <v>2013</v>
      </c>
      <c r="H6" s="298">
        <v>2014</v>
      </c>
      <c r="I6" s="298">
        <v>2015</v>
      </c>
      <c r="J6" s="298">
        <v>2016</v>
      </c>
      <c r="K6" s="298">
        <v>2017</v>
      </c>
      <c r="L6" s="298">
        <v>2018</v>
      </c>
      <c r="M6" s="298">
        <v>2019</v>
      </c>
      <c r="N6" s="298">
        <v>2020</v>
      </c>
    </row>
    <row r="7" spans="1:14" ht="15">
      <c r="A7" s="297"/>
      <c r="B7" s="299"/>
      <c r="C7" s="586"/>
      <c r="D7" s="298"/>
      <c r="E7" s="298"/>
      <c r="F7" s="298"/>
      <c r="G7" s="297"/>
      <c r="H7" s="297"/>
      <c r="I7" s="297"/>
      <c r="J7" s="297"/>
      <c r="K7" s="297"/>
      <c r="L7" s="297"/>
      <c r="M7" s="297"/>
      <c r="N7" s="297"/>
    </row>
    <row r="8" spans="1:14" ht="15.75" thickBot="1">
      <c r="A8" s="297"/>
      <c r="B8" s="300"/>
      <c r="C8" s="587"/>
      <c r="D8" s="298"/>
      <c r="E8" s="298"/>
      <c r="F8" s="298"/>
      <c r="G8" s="301"/>
      <c r="H8" s="301"/>
      <c r="I8" s="301"/>
      <c r="J8" s="301"/>
      <c r="K8" s="301"/>
      <c r="L8" s="301"/>
      <c r="M8" s="301"/>
      <c r="N8" s="301"/>
    </row>
    <row r="9" spans="1:14" ht="13.5" thickBot="1">
      <c r="A9" s="46">
        <v>1</v>
      </c>
      <c r="B9" s="46">
        <v>2</v>
      </c>
      <c r="C9" s="46"/>
      <c r="D9" s="46">
        <v>3</v>
      </c>
      <c r="E9" s="46">
        <v>3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  <c r="M9" s="46">
        <v>12</v>
      </c>
      <c r="N9" s="46">
        <v>13</v>
      </c>
    </row>
    <row r="10" spans="1:14" ht="38.25">
      <c r="A10" s="50" t="s">
        <v>12</v>
      </c>
      <c r="B10" s="51" t="s">
        <v>152</v>
      </c>
      <c r="C10" s="494">
        <v>0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2">
        <v>0</v>
      </c>
      <c r="N10" s="302">
        <v>0</v>
      </c>
    </row>
    <row r="11" spans="1:14" ht="12.75">
      <c r="A11" s="53" t="s">
        <v>13</v>
      </c>
      <c r="B11" s="62" t="s">
        <v>20</v>
      </c>
      <c r="C11" s="497">
        <v>4227765</v>
      </c>
      <c r="D11" s="267">
        <v>5431252</v>
      </c>
      <c r="E11" s="267">
        <v>4589674</v>
      </c>
      <c r="F11" s="267">
        <v>3869835</v>
      </c>
      <c r="G11" s="267">
        <v>3249997</v>
      </c>
      <c r="H11" s="267">
        <v>2642188</v>
      </c>
      <c r="I11" s="267">
        <v>2070910</v>
      </c>
      <c r="J11" s="267">
        <v>1499631</v>
      </c>
      <c r="K11" s="267">
        <v>928355</v>
      </c>
      <c r="L11" s="267">
        <v>494566</v>
      </c>
      <c r="M11" s="267">
        <v>186960</v>
      </c>
      <c r="N11" s="267">
        <v>0</v>
      </c>
    </row>
    <row r="12" spans="1:14" ht="12.75">
      <c r="A12" s="53" t="s">
        <v>14</v>
      </c>
      <c r="B12" s="62" t="s">
        <v>21</v>
      </c>
      <c r="C12" s="495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</row>
    <row r="13" spans="1:14" ht="12.75">
      <c r="A13" s="53" t="s">
        <v>1</v>
      </c>
      <c r="B13" s="62" t="s">
        <v>153</v>
      </c>
      <c r="C13" s="495">
        <v>0</v>
      </c>
      <c r="D13" s="267">
        <v>0</v>
      </c>
      <c r="E13" s="267">
        <v>0</v>
      </c>
      <c r="F13" s="267"/>
      <c r="G13" s="267">
        <v>0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</row>
    <row r="14" spans="1:14" ht="15.75" customHeight="1">
      <c r="A14" s="50" t="s">
        <v>19</v>
      </c>
      <c r="B14" s="498" t="s">
        <v>154</v>
      </c>
      <c r="C14" s="495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7">
        <v>0</v>
      </c>
    </row>
    <row r="15" spans="1:14" ht="25.5">
      <c r="A15" s="50"/>
      <c r="B15" s="62" t="s">
        <v>155</v>
      </c>
      <c r="C15" s="495">
        <v>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2.75">
      <c r="A16" s="50"/>
      <c r="B16" s="62" t="s">
        <v>156</v>
      </c>
      <c r="C16" s="495">
        <v>0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2.75">
      <c r="A17" s="50"/>
      <c r="B17" s="499" t="s">
        <v>157</v>
      </c>
      <c r="C17" s="495">
        <v>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2.75">
      <c r="A18" s="50"/>
      <c r="B18" s="499" t="s">
        <v>158</v>
      </c>
      <c r="C18" s="495">
        <v>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38.25">
      <c r="A19" s="50"/>
      <c r="B19" s="499" t="s">
        <v>159</v>
      </c>
      <c r="C19" s="496">
        <v>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2.75">
      <c r="A20" s="55"/>
      <c r="B20" s="499" t="s">
        <v>160</v>
      </c>
      <c r="C20" s="495">
        <v>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24" customHeight="1">
      <c r="A21" s="56" t="s">
        <v>22</v>
      </c>
      <c r="B21" s="500" t="s">
        <v>102</v>
      </c>
      <c r="C21" s="491">
        <v>11148699</v>
      </c>
      <c r="D21" s="303">
        <v>11314506</v>
      </c>
      <c r="E21" s="303">
        <v>12260514</v>
      </c>
      <c r="F21" s="303">
        <v>11874122</v>
      </c>
      <c r="G21" s="303">
        <v>11851887</v>
      </c>
      <c r="H21" s="303">
        <v>11951374</v>
      </c>
      <c r="I21" s="303">
        <v>11554724</v>
      </c>
      <c r="J21" s="303">
        <v>11629941</v>
      </c>
      <c r="K21" s="303">
        <v>12048551</v>
      </c>
      <c r="L21" s="303">
        <v>12403628</v>
      </c>
      <c r="M21" s="303">
        <v>12512860</v>
      </c>
      <c r="N21" s="303">
        <v>12603000</v>
      </c>
    </row>
    <row r="22" spans="1:14" ht="43.5" customHeight="1">
      <c r="A22" s="53" t="s">
        <v>25</v>
      </c>
      <c r="B22" s="62" t="s">
        <v>161</v>
      </c>
      <c r="C22" s="492">
        <v>4227765</v>
      </c>
      <c r="D22" s="267">
        <v>5431252</v>
      </c>
      <c r="E22" s="267">
        <v>4589674</v>
      </c>
      <c r="F22" s="267">
        <v>3869835</v>
      </c>
      <c r="G22" s="267">
        <v>3249997</v>
      </c>
      <c r="H22" s="267">
        <v>2642188</v>
      </c>
      <c r="I22" s="267">
        <v>2070910</v>
      </c>
      <c r="J22" s="267">
        <v>1499631</v>
      </c>
      <c r="K22" s="267">
        <v>928355</v>
      </c>
      <c r="L22" s="267">
        <v>494566</v>
      </c>
      <c r="M22" s="267">
        <v>186960</v>
      </c>
      <c r="N22" s="267">
        <v>0</v>
      </c>
    </row>
    <row r="23" spans="1:14" ht="35.25" customHeight="1" thickBot="1">
      <c r="A23" s="57" t="s">
        <v>32</v>
      </c>
      <c r="B23" s="305" t="s">
        <v>162</v>
      </c>
      <c r="C23" s="493">
        <f>C22/C21%</f>
        <v>37.921599641357254</v>
      </c>
      <c r="D23" s="304">
        <f>D22/D21%</f>
        <v>48.00255530378436</v>
      </c>
      <c r="E23" s="304">
        <f>E22/E21%</f>
        <v>37.4345969508293</v>
      </c>
      <c r="F23" s="304">
        <f aca="true" t="shared" si="0" ref="F23:M23">F22/F21%</f>
        <v>32.590493848724144</v>
      </c>
      <c r="G23" s="304">
        <f t="shared" si="0"/>
        <v>27.421768364818195</v>
      </c>
      <c r="H23" s="304">
        <f t="shared" si="0"/>
        <v>22.107817896084583</v>
      </c>
      <c r="I23" s="304">
        <f t="shared" si="0"/>
        <v>17.922626278221788</v>
      </c>
      <c r="J23" s="304">
        <f t="shared" si="0"/>
        <v>12.894571004272507</v>
      </c>
      <c r="K23" s="304">
        <f t="shared" si="0"/>
        <v>7.705117403744235</v>
      </c>
      <c r="L23" s="304">
        <f t="shared" si="0"/>
        <v>3.987268886167821</v>
      </c>
      <c r="M23" s="304">
        <f t="shared" si="0"/>
        <v>1.4941428258607543</v>
      </c>
      <c r="N23" s="304">
        <v>0</v>
      </c>
    </row>
  </sheetData>
  <sheetProtection/>
  <mergeCells count="3">
    <mergeCell ref="D4:N4"/>
    <mergeCell ref="A1:H1"/>
    <mergeCell ref="C4:C8"/>
  </mergeCells>
  <printOptions/>
  <pageMargins left="0.2362204724409449" right="0.11811023622047245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&amp;CZałącznik Nr 13 do uchwały Rady Gminy Nr z dnia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Layout" workbookViewId="0" topLeftCell="A31">
      <selection activeCell="G63" sqref="G63"/>
    </sheetView>
  </sheetViews>
  <sheetFormatPr defaultColWidth="9.00390625" defaultRowHeight="12.75"/>
  <cols>
    <col min="1" max="1" width="4.875" style="0" customWidth="1"/>
    <col min="2" max="2" width="15.875" style="0" customWidth="1"/>
    <col min="8" max="8" width="8.875" style="0" customWidth="1"/>
    <col min="9" max="10" width="8.25390625" style="0" customWidth="1"/>
    <col min="11" max="11" width="6.00390625" style="0" customWidth="1"/>
    <col min="12" max="12" width="8.00390625" style="0" customWidth="1"/>
    <col min="13" max="13" width="7.75390625" style="0" customWidth="1"/>
    <col min="14" max="14" width="4.75390625" style="0" customWidth="1"/>
    <col min="15" max="15" width="9.125" style="0" hidden="1" customWidth="1"/>
    <col min="16" max="16" width="4.375" style="0" customWidth="1"/>
    <col min="17" max="17" width="7.25390625" style="0" customWidth="1"/>
  </cols>
  <sheetData>
    <row r="1" spans="1:17" ht="12.75">
      <c r="A1" s="677" t="s">
        <v>238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</row>
    <row r="2" spans="1:17" ht="12.7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2.75">
      <c r="A3" s="673" t="s">
        <v>62</v>
      </c>
      <c r="B3" s="673" t="s">
        <v>72</v>
      </c>
      <c r="C3" s="674" t="s">
        <v>73</v>
      </c>
      <c r="D3" s="674" t="s">
        <v>122</v>
      </c>
      <c r="E3" s="674" t="s">
        <v>110</v>
      </c>
      <c r="F3" s="673" t="s">
        <v>6</v>
      </c>
      <c r="G3" s="673"/>
      <c r="H3" s="673" t="s">
        <v>71</v>
      </c>
      <c r="I3" s="673"/>
      <c r="J3" s="673"/>
      <c r="K3" s="673"/>
      <c r="L3" s="673"/>
      <c r="M3" s="673"/>
      <c r="N3" s="673"/>
      <c r="O3" s="673"/>
      <c r="P3" s="673"/>
      <c r="Q3" s="673"/>
    </row>
    <row r="4" spans="1:17" ht="12.75">
      <c r="A4" s="673"/>
      <c r="B4" s="673"/>
      <c r="C4" s="674"/>
      <c r="D4" s="674"/>
      <c r="E4" s="674"/>
      <c r="F4" s="674" t="s">
        <v>107</v>
      </c>
      <c r="G4" s="674" t="s">
        <v>108</v>
      </c>
      <c r="H4" s="673" t="s">
        <v>195</v>
      </c>
      <c r="I4" s="673"/>
      <c r="J4" s="673"/>
      <c r="K4" s="673"/>
      <c r="L4" s="673"/>
      <c r="M4" s="673"/>
      <c r="N4" s="673"/>
      <c r="O4" s="673"/>
      <c r="P4" s="673"/>
      <c r="Q4" s="673"/>
    </row>
    <row r="5" spans="1:17" ht="12.75">
      <c r="A5" s="673"/>
      <c r="B5" s="673"/>
      <c r="C5" s="674"/>
      <c r="D5" s="674"/>
      <c r="E5" s="674"/>
      <c r="F5" s="674"/>
      <c r="G5" s="674"/>
      <c r="H5" s="674" t="s">
        <v>75</v>
      </c>
      <c r="I5" s="673" t="s">
        <v>76</v>
      </c>
      <c r="J5" s="673"/>
      <c r="K5" s="673"/>
      <c r="L5" s="673"/>
      <c r="M5" s="673"/>
      <c r="N5" s="673"/>
      <c r="O5" s="673"/>
      <c r="P5" s="673"/>
      <c r="Q5" s="673"/>
    </row>
    <row r="6" spans="1:17" ht="12.75">
      <c r="A6" s="673"/>
      <c r="B6" s="673"/>
      <c r="C6" s="674"/>
      <c r="D6" s="674"/>
      <c r="E6" s="674"/>
      <c r="F6" s="674"/>
      <c r="G6" s="674"/>
      <c r="H6" s="674"/>
      <c r="I6" s="673" t="s">
        <v>77</v>
      </c>
      <c r="J6" s="673"/>
      <c r="K6" s="673"/>
      <c r="L6" s="673"/>
      <c r="M6" s="673" t="s">
        <v>74</v>
      </c>
      <c r="N6" s="673"/>
      <c r="O6" s="673"/>
      <c r="P6" s="673"/>
      <c r="Q6" s="673"/>
    </row>
    <row r="7" spans="1:17" ht="12.75">
      <c r="A7" s="673"/>
      <c r="B7" s="673"/>
      <c r="C7" s="674"/>
      <c r="D7" s="674"/>
      <c r="E7" s="674"/>
      <c r="F7" s="674"/>
      <c r="G7" s="674"/>
      <c r="H7" s="674"/>
      <c r="I7" s="674" t="s">
        <v>78</v>
      </c>
      <c r="J7" s="673" t="s">
        <v>79</v>
      </c>
      <c r="K7" s="673"/>
      <c r="L7" s="673"/>
      <c r="M7" s="674" t="s">
        <v>80</v>
      </c>
      <c r="N7" s="674" t="s">
        <v>79</v>
      </c>
      <c r="O7" s="674"/>
      <c r="P7" s="674"/>
      <c r="Q7" s="674"/>
    </row>
    <row r="8" spans="1:17" ht="27.75" customHeight="1">
      <c r="A8" s="673"/>
      <c r="B8" s="673"/>
      <c r="C8" s="674"/>
      <c r="D8" s="674"/>
      <c r="E8" s="674"/>
      <c r="F8" s="674"/>
      <c r="G8" s="674"/>
      <c r="H8" s="674"/>
      <c r="I8" s="674"/>
      <c r="J8" s="33" t="s">
        <v>109</v>
      </c>
      <c r="K8" s="33" t="s">
        <v>81</v>
      </c>
      <c r="L8" s="33" t="s">
        <v>82</v>
      </c>
      <c r="M8" s="674"/>
      <c r="N8" s="675" t="s">
        <v>109</v>
      </c>
      <c r="O8" s="676"/>
      <c r="P8" s="33" t="s">
        <v>81</v>
      </c>
      <c r="Q8" s="33" t="s">
        <v>83</v>
      </c>
    </row>
    <row r="9" spans="1:17" ht="12.75">
      <c r="A9" s="389">
        <v>1</v>
      </c>
      <c r="B9" s="389">
        <v>2</v>
      </c>
      <c r="C9" s="389">
        <v>3</v>
      </c>
      <c r="D9" s="389">
        <v>4</v>
      </c>
      <c r="E9" s="389">
        <v>5</v>
      </c>
      <c r="F9" s="389">
        <v>6</v>
      </c>
      <c r="G9" s="389">
        <v>7</v>
      </c>
      <c r="H9" s="389">
        <v>8</v>
      </c>
      <c r="I9" s="389">
        <v>9</v>
      </c>
      <c r="J9" s="389">
        <v>10</v>
      </c>
      <c r="K9" s="389">
        <v>11</v>
      </c>
      <c r="L9" s="389">
        <v>12</v>
      </c>
      <c r="M9" s="389">
        <v>13</v>
      </c>
      <c r="N9" s="664">
        <v>14</v>
      </c>
      <c r="O9" s="665"/>
      <c r="P9" s="389">
        <v>15</v>
      </c>
      <c r="Q9" s="389">
        <v>16</v>
      </c>
    </row>
    <row r="10" spans="1:17" ht="13.5" thickBot="1">
      <c r="A10" s="390">
        <v>1</v>
      </c>
      <c r="B10" s="391" t="s">
        <v>84</v>
      </c>
      <c r="C10" s="666" t="s">
        <v>49</v>
      </c>
      <c r="D10" s="667"/>
      <c r="E10" s="392">
        <f aca="true" t="shared" si="0" ref="E10:M10">E15+E24+E33+E42</f>
        <v>3982145</v>
      </c>
      <c r="F10" s="392">
        <f t="shared" si="0"/>
        <v>1531328</v>
      </c>
      <c r="G10" s="392">
        <f t="shared" si="0"/>
        <v>2450817</v>
      </c>
      <c r="H10" s="392">
        <v>834400</v>
      </c>
      <c r="I10" s="392">
        <f t="shared" si="0"/>
        <v>312500</v>
      </c>
      <c r="J10" s="392">
        <f t="shared" si="0"/>
        <v>196900</v>
      </c>
      <c r="K10" s="392">
        <f t="shared" si="0"/>
        <v>0</v>
      </c>
      <c r="L10" s="392">
        <f t="shared" si="0"/>
        <v>115600</v>
      </c>
      <c r="M10" s="392">
        <f t="shared" si="0"/>
        <v>521900</v>
      </c>
      <c r="N10" s="668">
        <v>0</v>
      </c>
      <c r="O10" s="669"/>
      <c r="P10" s="393">
        <v>0</v>
      </c>
      <c r="Q10" s="393">
        <v>521900</v>
      </c>
    </row>
    <row r="11" spans="1:17" ht="12.75">
      <c r="A11" s="670" t="s">
        <v>85</v>
      </c>
      <c r="B11" s="394" t="s">
        <v>86</v>
      </c>
      <c r="C11" s="624" t="s">
        <v>615</v>
      </c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6"/>
    </row>
    <row r="12" spans="1:17" ht="12.75">
      <c r="A12" s="671"/>
      <c r="B12" s="395" t="s">
        <v>87</v>
      </c>
      <c r="C12" s="627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9"/>
    </row>
    <row r="13" spans="1:17" ht="12.75">
      <c r="A13" s="671"/>
      <c r="B13" s="395" t="s">
        <v>88</v>
      </c>
      <c r="C13" s="627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9"/>
    </row>
    <row r="14" spans="1:17" ht="12.75">
      <c r="A14" s="671"/>
      <c r="B14" s="395" t="s">
        <v>89</v>
      </c>
      <c r="C14" s="630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2"/>
    </row>
    <row r="15" spans="1:17" ht="12.75">
      <c r="A15" s="671"/>
      <c r="B15" s="395" t="s">
        <v>90</v>
      </c>
      <c r="C15" s="396"/>
      <c r="D15" s="396"/>
      <c r="E15" s="396">
        <v>3052145</v>
      </c>
      <c r="F15" s="396">
        <f>E15-G15</f>
        <v>1175828</v>
      </c>
      <c r="G15" s="396">
        <v>1876317</v>
      </c>
      <c r="H15" s="396">
        <f>H16</f>
        <v>300000</v>
      </c>
      <c r="I15" s="396">
        <f>I16</f>
        <v>115600</v>
      </c>
      <c r="J15" s="396">
        <v>0</v>
      </c>
      <c r="K15" s="396"/>
      <c r="L15" s="396">
        <v>115600</v>
      </c>
      <c r="M15" s="396">
        <f>M16</f>
        <v>184400</v>
      </c>
      <c r="N15" s="396"/>
      <c r="O15" s="396"/>
      <c r="P15" s="396"/>
      <c r="Q15" s="397">
        <f>Q16</f>
        <v>184400</v>
      </c>
    </row>
    <row r="16" spans="1:17" ht="12.75">
      <c r="A16" s="671"/>
      <c r="B16" s="395" t="s">
        <v>616</v>
      </c>
      <c r="C16" s="634"/>
      <c r="D16" s="633" t="s">
        <v>617</v>
      </c>
      <c r="E16" s="396">
        <v>300000</v>
      </c>
      <c r="F16" s="396">
        <v>115600</v>
      </c>
      <c r="G16" s="396">
        <v>184400</v>
      </c>
      <c r="H16" s="661">
        <v>300000</v>
      </c>
      <c r="I16" s="661">
        <v>115600</v>
      </c>
      <c r="J16" s="661">
        <v>0</v>
      </c>
      <c r="K16" s="612"/>
      <c r="L16" s="661">
        <v>115600</v>
      </c>
      <c r="M16" s="661">
        <f>N16+O16+P16+Q16</f>
        <v>184400</v>
      </c>
      <c r="N16" s="612"/>
      <c r="O16" s="612"/>
      <c r="P16" s="612"/>
      <c r="Q16" s="615">
        <v>184400</v>
      </c>
    </row>
    <row r="17" spans="1:17" ht="12.75">
      <c r="A17" s="671"/>
      <c r="B17" s="395" t="s">
        <v>196</v>
      </c>
      <c r="C17" s="634"/>
      <c r="D17" s="634"/>
      <c r="E17" s="396">
        <f>E15-E16</f>
        <v>2752145</v>
      </c>
      <c r="F17" s="396">
        <f>F15-F16</f>
        <v>1060228</v>
      </c>
      <c r="G17" s="396">
        <f>G15-G16</f>
        <v>1691917</v>
      </c>
      <c r="H17" s="662"/>
      <c r="I17" s="662"/>
      <c r="J17" s="662"/>
      <c r="K17" s="613"/>
      <c r="L17" s="662"/>
      <c r="M17" s="662"/>
      <c r="N17" s="613"/>
      <c r="O17" s="613"/>
      <c r="P17" s="613"/>
      <c r="Q17" s="616"/>
    </row>
    <row r="18" spans="1:17" ht="12.75">
      <c r="A18" s="671"/>
      <c r="B18" s="395" t="s">
        <v>214</v>
      </c>
      <c r="C18" s="634"/>
      <c r="D18" s="634"/>
      <c r="E18" s="396"/>
      <c r="F18" s="396"/>
      <c r="G18" s="396"/>
      <c r="H18" s="662"/>
      <c r="I18" s="662"/>
      <c r="J18" s="662"/>
      <c r="K18" s="613"/>
      <c r="L18" s="662"/>
      <c r="M18" s="662"/>
      <c r="N18" s="613"/>
      <c r="O18" s="613"/>
      <c r="P18" s="613"/>
      <c r="Q18" s="616"/>
    </row>
    <row r="19" spans="1:17" ht="13.5" thickBot="1">
      <c r="A19" s="672"/>
      <c r="B19" s="398" t="s">
        <v>618</v>
      </c>
      <c r="C19" s="635"/>
      <c r="D19" s="635"/>
      <c r="E19" s="399"/>
      <c r="F19" s="399"/>
      <c r="G19" s="399"/>
      <c r="H19" s="663"/>
      <c r="I19" s="663"/>
      <c r="J19" s="663"/>
      <c r="K19" s="614"/>
      <c r="L19" s="663"/>
      <c r="M19" s="663"/>
      <c r="N19" s="614"/>
      <c r="O19" s="614"/>
      <c r="P19" s="614"/>
      <c r="Q19" s="617"/>
    </row>
    <row r="20" spans="1:17" ht="12.75">
      <c r="A20" s="657" t="s">
        <v>91</v>
      </c>
      <c r="B20" s="400" t="s">
        <v>86</v>
      </c>
      <c r="C20" s="660" t="s">
        <v>619</v>
      </c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5"/>
    </row>
    <row r="21" spans="1:17" ht="12.75">
      <c r="A21" s="658"/>
      <c r="B21" s="401" t="s">
        <v>87</v>
      </c>
      <c r="C21" s="646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7"/>
    </row>
    <row r="22" spans="1:17" ht="12.75">
      <c r="A22" s="658"/>
      <c r="B22" s="401" t="s">
        <v>88</v>
      </c>
      <c r="C22" s="646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7"/>
    </row>
    <row r="23" spans="1:17" ht="12.75">
      <c r="A23" s="658"/>
      <c r="B23" s="401" t="s">
        <v>89</v>
      </c>
      <c r="C23" s="648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50"/>
    </row>
    <row r="24" spans="1:17" ht="12.75">
      <c r="A24" s="658"/>
      <c r="B24" s="401" t="s">
        <v>90</v>
      </c>
      <c r="C24" s="402"/>
      <c r="D24" s="402"/>
      <c r="E24" s="402">
        <v>410000</v>
      </c>
      <c r="F24" s="402">
        <f>E24-G24</f>
        <v>173000</v>
      </c>
      <c r="G24" s="402">
        <f>G27</f>
        <v>237000</v>
      </c>
      <c r="H24" s="402">
        <v>14400</v>
      </c>
      <c r="I24" s="402">
        <v>14400</v>
      </c>
      <c r="J24" s="402">
        <v>14400</v>
      </c>
      <c r="K24" s="402"/>
      <c r="L24" s="402">
        <v>0</v>
      </c>
      <c r="M24" s="402">
        <f>N24+O24+P24</f>
        <v>0</v>
      </c>
      <c r="N24" s="402"/>
      <c r="O24" s="402"/>
      <c r="P24" s="402"/>
      <c r="Q24" s="403">
        <v>0</v>
      </c>
    </row>
    <row r="25" spans="1:17" ht="12.75">
      <c r="A25" s="658"/>
      <c r="B25" s="401" t="s">
        <v>616</v>
      </c>
      <c r="C25" s="652"/>
      <c r="D25" s="651" t="s">
        <v>617</v>
      </c>
      <c r="E25" s="402">
        <v>14400</v>
      </c>
      <c r="F25" s="402">
        <v>14400</v>
      </c>
      <c r="G25" s="402">
        <f>M25</f>
        <v>0</v>
      </c>
      <c r="H25" s="654">
        <f>H24</f>
        <v>14400</v>
      </c>
      <c r="I25" s="654">
        <f>I24</f>
        <v>14400</v>
      </c>
      <c r="J25" s="654">
        <f>J24</f>
        <v>14400</v>
      </c>
      <c r="K25" s="595"/>
      <c r="L25" s="654">
        <v>0</v>
      </c>
      <c r="M25" s="654">
        <f>N25+O25+P25+Q25</f>
        <v>0</v>
      </c>
      <c r="N25" s="595"/>
      <c r="O25" s="595"/>
      <c r="P25" s="595"/>
      <c r="Q25" s="618">
        <v>0</v>
      </c>
    </row>
    <row r="26" spans="1:17" ht="12.75">
      <c r="A26" s="658"/>
      <c r="B26" s="401" t="s">
        <v>196</v>
      </c>
      <c r="C26" s="652"/>
      <c r="D26" s="652"/>
      <c r="E26" s="402"/>
      <c r="F26" s="402"/>
      <c r="G26" s="402"/>
      <c r="H26" s="655"/>
      <c r="I26" s="655"/>
      <c r="J26" s="655"/>
      <c r="K26" s="596"/>
      <c r="L26" s="655"/>
      <c r="M26" s="655"/>
      <c r="N26" s="596"/>
      <c r="O26" s="596"/>
      <c r="P26" s="596"/>
      <c r="Q26" s="619"/>
    </row>
    <row r="27" spans="1:17" ht="12.75">
      <c r="A27" s="658"/>
      <c r="B27" s="401" t="s">
        <v>214</v>
      </c>
      <c r="C27" s="652"/>
      <c r="D27" s="652"/>
      <c r="E27" s="402">
        <f>E24-E25-10000</f>
        <v>385600</v>
      </c>
      <c r="F27" s="402">
        <f>E27-G27</f>
        <v>148600</v>
      </c>
      <c r="G27" s="402">
        <v>237000</v>
      </c>
      <c r="H27" s="655"/>
      <c r="I27" s="655"/>
      <c r="J27" s="655"/>
      <c r="K27" s="596"/>
      <c r="L27" s="655"/>
      <c r="M27" s="655"/>
      <c r="N27" s="596"/>
      <c r="O27" s="596"/>
      <c r="P27" s="596"/>
      <c r="Q27" s="619"/>
    </row>
    <row r="28" spans="1:17" ht="13.5" thickBot="1">
      <c r="A28" s="659"/>
      <c r="B28" s="404" t="s">
        <v>618</v>
      </c>
      <c r="C28" s="653"/>
      <c r="D28" s="653"/>
      <c r="E28" s="405"/>
      <c r="F28" s="405"/>
      <c r="G28" s="405"/>
      <c r="H28" s="656"/>
      <c r="I28" s="656"/>
      <c r="J28" s="656"/>
      <c r="K28" s="597"/>
      <c r="L28" s="656"/>
      <c r="M28" s="656"/>
      <c r="N28" s="597"/>
      <c r="O28" s="597"/>
      <c r="P28" s="597"/>
      <c r="Q28" s="620"/>
    </row>
    <row r="29" spans="1:17" ht="12.75">
      <c r="A29" s="639" t="s">
        <v>92</v>
      </c>
      <c r="B29" s="394" t="s">
        <v>86</v>
      </c>
      <c r="C29" s="642" t="s">
        <v>623</v>
      </c>
      <c r="D29" s="643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5"/>
    </row>
    <row r="30" spans="1:17" ht="12.75">
      <c r="A30" s="640"/>
      <c r="B30" s="395" t="s">
        <v>87</v>
      </c>
      <c r="C30" s="646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7"/>
    </row>
    <row r="31" spans="1:17" ht="12.75">
      <c r="A31" s="640"/>
      <c r="B31" s="395" t="s">
        <v>88</v>
      </c>
      <c r="C31" s="646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7"/>
    </row>
    <row r="32" spans="1:17" ht="19.5" customHeight="1">
      <c r="A32" s="640"/>
      <c r="B32" s="395" t="s">
        <v>89</v>
      </c>
      <c r="C32" s="648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50"/>
    </row>
    <row r="33" spans="1:17" ht="12.75">
      <c r="A33" s="640"/>
      <c r="B33" s="395" t="s">
        <v>90</v>
      </c>
      <c r="C33" s="412"/>
      <c r="D33" s="412"/>
      <c r="E33" s="413">
        <v>305000</v>
      </c>
      <c r="F33" s="413">
        <f>E33-G33</f>
        <v>117500</v>
      </c>
      <c r="G33" s="413">
        <f>250000*0.75</f>
        <v>187500</v>
      </c>
      <c r="H33" s="413">
        <f>I33+M33</f>
        <v>305000</v>
      </c>
      <c r="I33" s="413">
        <f>J33</f>
        <v>117500</v>
      </c>
      <c r="J33" s="413">
        <f>J34</f>
        <v>117500</v>
      </c>
      <c r="K33" s="413"/>
      <c r="L33" s="413"/>
      <c r="M33" s="413">
        <f>M34</f>
        <v>187500</v>
      </c>
      <c r="N33" s="413"/>
      <c r="O33" s="413"/>
      <c r="P33" s="413"/>
      <c r="Q33" s="414">
        <f>Q34</f>
        <v>187500</v>
      </c>
    </row>
    <row r="34" spans="1:17" ht="12.75">
      <c r="A34" s="640"/>
      <c r="B34" s="395" t="s">
        <v>616</v>
      </c>
      <c r="C34" s="595"/>
      <c r="D34" s="651" t="s">
        <v>625</v>
      </c>
      <c r="E34" s="413">
        <f>E33</f>
        <v>305000</v>
      </c>
      <c r="F34" s="413">
        <f>F33</f>
        <v>117500</v>
      </c>
      <c r="G34" s="413">
        <f>G33</f>
        <v>187500</v>
      </c>
      <c r="H34" s="607">
        <v>305000</v>
      </c>
      <c r="I34" s="607">
        <f>J34</f>
        <v>117500</v>
      </c>
      <c r="J34" s="607">
        <v>117500</v>
      </c>
      <c r="K34" s="595"/>
      <c r="L34" s="595"/>
      <c r="M34" s="595">
        <f>Q34</f>
        <v>187500</v>
      </c>
      <c r="N34" s="595"/>
      <c r="O34" s="595"/>
      <c r="P34" s="595"/>
      <c r="Q34" s="618">
        <v>187500</v>
      </c>
    </row>
    <row r="35" spans="1:17" ht="12.75">
      <c r="A35" s="640"/>
      <c r="B35" s="395" t="s">
        <v>196</v>
      </c>
      <c r="C35" s="596"/>
      <c r="D35" s="652"/>
      <c r="E35" s="402"/>
      <c r="F35" s="402"/>
      <c r="G35" s="402"/>
      <c r="H35" s="608"/>
      <c r="I35" s="608"/>
      <c r="J35" s="608"/>
      <c r="K35" s="596"/>
      <c r="L35" s="596"/>
      <c r="M35" s="596"/>
      <c r="N35" s="596"/>
      <c r="O35" s="596"/>
      <c r="P35" s="596"/>
      <c r="Q35" s="619"/>
    </row>
    <row r="36" spans="1:17" ht="12.75">
      <c r="A36" s="640"/>
      <c r="B36" s="395" t="s">
        <v>214</v>
      </c>
      <c r="C36" s="596"/>
      <c r="D36" s="652"/>
      <c r="E36" s="402"/>
      <c r="F36" s="402"/>
      <c r="G36" s="402"/>
      <c r="H36" s="608"/>
      <c r="I36" s="608"/>
      <c r="J36" s="608"/>
      <c r="K36" s="596"/>
      <c r="L36" s="596"/>
      <c r="M36" s="596"/>
      <c r="N36" s="596"/>
      <c r="O36" s="596"/>
      <c r="P36" s="596"/>
      <c r="Q36" s="619"/>
    </row>
    <row r="37" spans="1:17" ht="13.5" thickBot="1">
      <c r="A37" s="641"/>
      <c r="B37" s="398" t="s">
        <v>618</v>
      </c>
      <c r="C37" s="597"/>
      <c r="D37" s="653"/>
      <c r="E37" s="416"/>
      <c r="F37" s="416"/>
      <c r="G37" s="416"/>
      <c r="H37" s="609"/>
      <c r="I37" s="609"/>
      <c r="J37" s="609"/>
      <c r="K37" s="597"/>
      <c r="L37" s="597"/>
      <c r="M37" s="597"/>
      <c r="N37" s="597"/>
      <c r="O37" s="597"/>
      <c r="P37" s="597"/>
      <c r="Q37" s="620"/>
    </row>
    <row r="38" spans="1:17" ht="12.75" customHeight="1">
      <c r="A38" s="621" t="s">
        <v>622</v>
      </c>
      <c r="B38" s="400" t="s">
        <v>86</v>
      </c>
      <c r="C38" s="624" t="s">
        <v>620</v>
      </c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6"/>
    </row>
    <row r="39" spans="1:17" ht="12.75">
      <c r="A39" s="622"/>
      <c r="B39" s="401" t="s">
        <v>87</v>
      </c>
      <c r="C39" s="627"/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9"/>
    </row>
    <row r="40" spans="1:17" ht="12.75">
      <c r="A40" s="622"/>
      <c r="B40" s="401" t="s">
        <v>88</v>
      </c>
      <c r="C40" s="627"/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9"/>
    </row>
    <row r="41" spans="1:17" ht="18.75" customHeight="1">
      <c r="A41" s="622"/>
      <c r="B41" s="401" t="s">
        <v>89</v>
      </c>
      <c r="C41" s="630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2"/>
    </row>
    <row r="42" spans="1:17" ht="12.75">
      <c r="A42" s="622"/>
      <c r="B42" s="401" t="s">
        <v>90</v>
      </c>
      <c r="C42" s="406"/>
      <c r="D42" s="406"/>
      <c r="E42" s="407">
        <f>E43+E44</f>
        <v>215000</v>
      </c>
      <c r="F42" s="407">
        <v>65000</v>
      </c>
      <c r="G42" s="407">
        <f>E42-F42</f>
        <v>150000</v>
      </c>
      <c r="H42" s="407">
        <f>I42+M42</f>
        <v>215000</v>
      </c>
      <c r="I42" s="407">
        <f>J42</f>
        <v>65000</v>
      </c>
      <c r="J42" s="407">
        <f>J43</f>
        <v>65000</v>
      </c>
      <c r="K42" s="407"/>
      <c r="L42" s="407"/>
      <c r="M42" s="407">
        <f>M44</f>
        <v>150000</v>
      </c>
      <c r="N42" s="407"/>
      <c r="O42" s="407"/>
      <c r="P42" s="407"/>
      <c r="Q42" s="408">
        <f>Q43</f>
        <v>150000</v>
      </c>
    </row>
    <row r="43" spans="1:17" ht="12.75" customHeight="1">
      <c r="A43" s="622"/>
      <c r="B43" s="401" t="s">
        <v>616</v>
      </c>
      <c r="C43" s="612"/>
      <c r="D43" s="633" t="s">
        <v>621</v>
      </c>
      <c r="E43" s="396">
        <v>215000</v>
      </c>
      <c r="F43" s="396">
        <f>F42</f>
        <v>65000</v>
      </c>
      <c r="G43" s="396">
        <f>G42</f>
        <v>150000</v>
      </c>
      <c r="H43" s="636">
        <v>215000</v>
      </c>
      <c r="I43" s="636">
        <v>65000</v>
      </c>
      <c r="J43" s="636">
        <f>I43</f>
        <v>65000</v>
      </c>
      <c r="K43" s="612"/>
      <c r="L43" s="612"/>
      <c r="M43" s="409"/>
      <c r="N43" s="612"/>
      <c r="O43" s="612"/>
      <c r="P43" s="612"/>
      <c r="Q43" s="615">
        <v>150000</v>
      </c>
    </row>
    <row r="44" spans="1:17" ht="12.75">
      <c r="A44" s="622"/>
      <c r="B44" s="401" t="s">
        <v>196</v>
      </c>
      <c r="C44" s="613"/>
      <c r="D44" s="634"/>
      <c r="E44" s="396"/>
      <c r="F44" s="396"/>
      <c r="G44" s="396"/>
      <c r="H44" s="637"/>
      <c r="I44" s="637"/>
      <c r="J44" s="637"/>
      <c r="K44" s="613"/>
      <c r="L44" s="613"/>
      <c r="M44" s="410">
        <f>Q43</f>
        <v>150000</v>
      </c>
      <c r="N44" s="613"/>
      <c r="O44" s="613"/>
      <c r="P44" s="613"/>
      <c r="Q44" s="616"/>
    </row>
    <row r="45" spans="1:17" ht="12.75">
      <c r="A45" s="622"/>
      <c r="B45" s="401" t="s">
        <v>214</v>
      </c>
      <c r="C45" s="613"/>
      <c r="D45" s="634"/>
      <c r="E45" s="396"/>
      <c r="F45" s="396"/>
      <c r="G45" s="396"/>
      <c r="H45" s="637"/>
      <c r="I45" s="637"/>
      <c r="J45" s="637"/>
      <c r="K45" s="613"/>
      <c r="L45" s="613"/>
      <c r="M45" s="410"/>
      <c r="N45" s="613"/>
      <c r="O45" s="613"/>
      <c r="P45" s="613"/>
      <c r="Q45" s="616"/>
    </row>
    <row r="46" spans="1:17" ht="13.5" thickBot="1">
      <c r="A46" s="623"/>
      <c r="B46" s="415" t="s">
        <v>618</v>
      </c>
      <c r="C46" s="614"/>
      <c r="D46" s="635"/>
      <c r="E46" s="399"/>
      <c r="F46" s="399"/>
      <c r="G46" s="399"/>
      <c r="H46" s="638"/>
      <c r="I46" s="638"/>
      <c r="J46" s="638"/>
      <c r="K46" s="614"/>
      <c r="L46" s="614"/>
      <c r="M46" s="411"/>
      <c r="N46" s="614"/>
      <c r="O46" s="614"/>
      <c r="P46" s="614"/>
      <c r="Q46" s="617"/>
    </row>
    <row r="47" spans="1:17" ht="12.75">
      <c r="A47" s="417">
        <v>2</v>
      </c>
      <c r="B47" s="418" t="s">
        <v>93</v>
      </c>
      <c r="C47" s="419"/>
      <c r="D47" s="419"/>
      <c r="E47" s="420">
        <v>0</v>
      </c>
      <c r="F47" s="420">
        <v>0</v>
      </c>
      <c r="G47" s="420">
        <v>0</v>
      </c>
      <c r="H47" s="420">
        <v>0</v>
      </c>
      <c r="I47" s="420">
        <v>0</v>
      </c>
      <c r="J47" s="420">
        <v>0</v>
      </c>
      <c r="K47" s="419">
        <v>0</v>
      </c>
      <c r="L47" s="419">
        <v>0</v>
      </c>
      <c r="M47" s="419">
        <v>0</v>
      </c>
      <c r="N47" s="419">
        <v>0</v>
      </c>
      <c r="O47" s="419">
        <v>0</v>
      </c>
      <c r="P47" s="419">
        <v>0</v>
      </c>
      <c r="Q47" s="419">
        <v>0</v>
      </c>
    </row>
    <row r="48" spans="1:17" ht="12.75">
      <c r="A48" s="593" t="s">
        <v>94</v>
      </c>
      <c r="B48" s="421" t="s">
        <v>86</v>
      </c>
      <c r="C48" s="604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6"/>
    </row>
    <row r="49" spans="1:17" ht="12.75">
      <c r="A49" s="593"/>
      <c r="B49" s="401" t="s">
        <v>87</v>
      </c>
      <c r="C49" s="604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6"/>
    </row>
    <row r="50" spans="1:17" ht="12.75">
      <c r="A50" s="593"/>
      <c r="B50" s="401" t="s">
        <v>88</v>
      </c>
      <c r="C50" s="604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6"/>
    </row>
    <row r="51" spans="1:17" ht="12.75">
      <c r="A51" s="593"/>
      <c r="B51" s="401" t="s">
        <v>89</v>
      </c>
      <c r="C51" s="604"/>
      <c r="D51" s="605"/>
      <c r="E51" s="605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06"/>
    </row>
    <row r="52" spans="1:17" ht="12.75">
      <c r="A52" s="593"/>
      <c r="B52" s="401" t="s">
        <v>90</v>
      </c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610"/>
      <c r="O52" s="611"/>
      <c r="P52" s="422"/>
      <c r="Q52" s="422"/>
    </row>
    <row r="53" spans="1:17" ht="12.75">
      <c r="A53" s="593"/>
      <c r="B53" s="401" t="s">
        <v>616</v>
      </c>
      <c r="C53" s="588"/>
      <c r="D53" s="588"/>
      <c r="E53" s="422"/>
      <c r="F53" s="422"/>
      <c r="G53" s="422"/>
      <c r="H53" s="588"/>
      <c r="I53" s="588"/>
      <c r="J53" s="588"/>
      <c r="K53" s="588"/>
      <c r="L53" s="588"/>
      <c r="M53" s="588"/>
      <c r="N53" s="598"/>
      <c r="O53" s="599"/>
      <c r="P53" s="588"/>
      <c r="Q53" s="588"/>
    </row>
    <row r="54" spans="1:17" ht="12.75">
      <c r="A54" s="593"/>
      <c r="B54" s="401" t="s">
        <v>196</v>
      </c>
      <c r="C54" s="588"/>
      <c r="D54" s="588"/>
      <c r="E54" s="422"/>
      <c r="F54" s="422"/>
      <c r="G54" s="422"/>
      <c r="H54" s="588"/>
      <c r="I54" s="588"/>
      <c r="J54" s="588"/>
      <c r="K54" s="588"/>
      <c r="L54" s="588"/>
      <c r="M54" s="588"/>
      <c r="N54" s="600"/>
      <c r="O54" s="601"/>
      <c r="P54" s="588"/>
      <c r="Q54" s="588"/>
    </row>
    <row r="55" spans="1:17" ht="12.75">
      <c r="A55" s="593"/>
      <c r="B55" s="401" t="s">
        <v>214</v>
      </c>
      <c r="C55" s="588"/>
      <c r="D55" s="588"/>
      <c r="E55" s="422"/>
      <c r="F55" s="422"/>
      <c r="G55" s="422"/>
      <c r="H55" s="588"/>
      <c r="I55" s="588"/>
      <c r="J55" s="588"/>
      <c r="K55" s="588"/>
      <c r="L55" s="588"/>
      <c r="M55" s="588"/>
      <c r="N55" s="600"/>
      <c r="O55" s="601"/>
      <c r="P55" s="588"/>
      <c r="Q55" s="588"/>
    </row>
    <row r="56" spans="1:17" ht="13.5" thickBot="1">
      <c r="A56" s="593"/>
      <c r="B56" s="404" t="s">
        <v>618</v>
      </c>
      <c r="C56" s="588"/>
      <c r="D56" s="588"/>
      <c r="E56" s="422"/>
      <c r="F56" s="422"/>
      <c r="G56" s="422"/>
      <c r="H56" s="588"/>
      <c r="I56" s="588"/>
      <c r="J56" s="588"/>
      <c r="K56" s="588"/>
      <c r="L56" s="588"/>
      <c r="M56" s="588"/>
      <c r="N56" s="602"/>
      <c r="O56" s="603"/>
      <c r="P56" s="588"/>
      <c r="Q56" s="588"/>
    </row>
    <row r="57" spans="1:17" ht="12.75">
      <c r="A57" s="589" t="s">
        <v>95</v>
      </c>
      <c r="B57" s="590"/>
      <c r="C57" s="589" t="s">
        <v>49</v>
      </c>
      <c r="D57" s="590"/>
      <c r="E57" s="423">
        <f aca="true" t="shared" si="1" ref="E57:J57">E10</f>
        <v>3982145</v>
      </c>
      <c r="F57" s="423">
        <f t="shared" si="1"/>
        <v>1531328</v>
      </c>
      <c r="G57" s="423">
        <f t="shared" si="1"/>
        <v>2450817</v>
      </c>
      <c r="H57" s="423">
        <f t="shared" si="1"/>
        <v>834400</v>
      </c>
      <c r="I57" s="423">
        <f t="shared" si="1"/>
        <v>312500</v>
      </c>
      <c r="J57" s="423">
        <f t="shared" si="1"/>
        <v>196900</v>
      </c>
      <c r="K57" s="424">
        <v>0</v>
      </c>
      <c r="L57" s="424">
        <v>115600</v>
      </c>
      <c r="M57" s="424">
        <v>521900</v>
      </c>
      <c r="N57" s="591">
        <v>0</v>
      </c>
      <c r="O57" s="592"/>
      <c r="P57" s="424">
        <v>0</v>
      </c>
      <c r="Q57" s="424">
        <v>521900</v>
      </c>
    </row>
    <row r="58" spans="1:17" ht="12.75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12.75">
      <c r="A59" s="594" t="s">
        <v>96</v>
      </c>
      <c r="B59" s="594"/>
      <c r="C59" s="594"/>
      <c r="D59" s="594"/>
      <c r="E59" s="594"/>
      <c r="F59" s="594"/>
      <c r="G59" s="594"/>
      <c r="H59" s="594"/>
      <c r="I59" s="594"/>
      <c r="J59" s="594"/>
      <c r="K59" s="388"/>
      <c r="L59" s="388"/>
      <c r="M59" s="388"/>
      <c r="N59" s="388"/>
      <c r="O59" s="388"/>
      <c r="P59" s="388"/>
      <c r="Q59" s="388"/>
    </row>
    <row r="60" spans="1:17" ht="12.75">
      <c r="A60" s="388" t="s">
        <v>106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  <row r="61" spans="1:17" ht="12.75">
      <c r="A61" s="388" t="s">
        <v>624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</row>
  </sheetData>
  <sheetProtection/>
  <mergeCells count="96">
    <mergeCell ref="F4:F8"/>
    <mergeCell ref="G4:G8"/>
    <mergeCell ref="N7:Q7"/>
    <mergeCell ref="N8:O8"/>
    <mergeCell ref="A1:Q1"/>
    <mergeCell ref="A3:A8"/>
    <mergeCell ref="B3:B8"/>
    <mergeCell ref="C3:C8"/>
    <mergeCell ref="D3:D8"/>
    <mergeCell ref="E3:E8"/>
    <mergeCell ref="F3:G3"/>
    <mergeCell ref="H3:Q3"/>
    <mergeCell ref="I16:I19"/>
    <mergeCell ref="J16:J19"/>
    <mergeCell ref="H4:Q4"/>
    <mergeCell ref="H5:H8"/>
    <mergeCell ref="I5:Q5"/>
    <mergeCell ref="I6:L6"/>
    <mergeCell ref="M6:Q6"/>
    <mergeCell ref="I7:I8"/>
    <mergeCell ref="J7:L7"/>
    <mergeCell ref="M7:M8"/>
    <mergeCell ref="O16:O19"/>
    <mergeCell ref="P16:P19"/>
    <mergeCell ref="N9:O9"/>
    <mergeCell ref="C10:D10"/>
    <mergeCell ref="N10:O10"/>
    <mergeCell ref="A11:A19"/>
    <mergeCell ref="C11:Q14"/>
    <mergeCell ref="C16:C19"/>
    <mergeCell ref="D16:D19"/>
    <mergeCell ref="H16:H19"/>
    <mergeCell ref="K25:K28"/>
    <mergeCell ref="L25:L28"/>
    <mergeCell ref="K16:K19"/>
    <mergeCell ref="L16:L19"/>
    <mergeCell ref="M16:M19"/>
    <mergeCell ref="N16:N19"/>
    <mergeCell ref="M25:M28"/>
    <mergeCell ref="N25:N28"/>
    <mergeCell ref="Q16:Q19"/>
    <mergeCell ref="A20:A28"/>
    <mergeCell ref="C20:Q23"/>
    <mergeCell ref="C25:C28"/>
    <mergeCell ref="D25:D28"/>
    <mergeCell ref="H25:H28"/>
    <mergeCell ref="I25:I28"/>
    <mergeCell ref="J25:J28"/>
    <mergeCell ref="A29:A37"/>
    <mergeCell ref="C29:Q32"/>
    <mergeCell ref="C34:C37"/>
    <mergeCell ref="D34:D37"/>
    <mergeCell ref="H34:H37"/>
    <mergeCell ref="N34:N37"/>
    <mergeCell ref="O34:O37"/>
    <mergeCell ref="A38:A46"/>
    <mergeCell ref="C38:Q41"/>
    <mergeCell ref="C43:C46"/>
    <mergeCell ref="D43:D46"/>
    <mergeCell ref="H43:H46"/>
    <mergeCell ref="I43:I46"/>
    <mergeCell ref="J43:J46"/>
    <mergeCell ref="K43:K46"/>
    <mergeCell ref="P43:P46"/>
    <mergeCell ref="Q43:Q46"/>
    <mergeCell ref="P34:P37"/>
    <mergeCell ref="Q34:Q37"/>
    <mergeCell ref="O25:O28"/>
    <mergeCell ref="P25:P28"/>
    <mergeCell ref="Q25:Q28"/>
    <mergeCell ref="I34:I37"/>
    <mergeCell ref="J34:J37"/>
    <mergeCell ref="K34:K37"/>
    <mergeCell ref="L34:L37"/>
    <mergeCell ref="N52:O52"/>
    <mergeCell ref="L43:L46"/>
    <mergeCell ref="N43:N46"/>
    <mergeCell ref="O43:O46"/>
    <mergeCell ref="A59:J59"/>
    <mergeCell ref="M34:M37"/>
    <mergeCell ref="M53:M56"/>
    <mergeCell ref="N53:O56"/>
    <mergeCell ref="P53:P56"/>
    <mergeCell ref="C53:C56"/>
    <mergeCell ref="D53:D56"/>
    <mergeCell ref="H53:H56"/>
    <mergeCell ref="I53:I56"/>
    <mergeCell ref="J53:J56"/>
    <mergeCell ref="Q53:Q56"/>
    <mergeCell ref="A57:B57"/>
    <mergeCell ref="C57:D57"/>
    <mergeCell ref="N57:O57"/>
    <mergeCell ref="A48:A56"/>
    <mergeCell ref="L53:L56"/>
    <mergeCell ref="K53:K56"/>
    <mergeCell ref="C48:Q51"/>
  </mergeCells>
  <printOptions/>
  <pageMargins left="0.7" right="0.7" top="0.75" bottom="0.75" header="0.3" footer="0.3"/>
  <pageSetup horizontalDpi="600" verticalDpi="600" orientation="landscape" paperSize="9" r:id="rId1"/>
  <headerFooter>
    <oddHeader>&amp;C&amp;8Załącznik nr 4 do uchwały Rady Gminy Nr z dnia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8"/>
  <sheetViews>
    <sheetView view="pageBreakPreview" zoomScale="70" zoomScaleNormal="40" zoomScaleSheetLayoutView="70" zoomScalePageLayoutView="0" workbookViewId="0" topLeftCell="A366">
      <selection activeCell="M185" sqref="L185:M185"/>
    </sheetView>
  </sheetViews>
  <sheetFormatPr defaultColWidth="9.00390625" defaultRowHeight="12.75"/>
  <cols>
    <col min="1" max="1" width="4.625" style="1" customWidth="1"/>
    <col min="2" max="2" width="7.00390625" style="1" customWidth="1"/>
    <col min="3" max="3" width="6.875" style="1" customWidth="1"/>
    <col min="4" max="4" width="27.125" style="1" customWidth="1"/>
    <col min="5" max="5" width="12.00390625" style="1" customWidth="1"/>
    <col min="6" max="7" width="11.625" style="1" customWidth="1"/>
    <col min="8" max="8" width="10.625" style="1" customWidth="1"/>
    <col min="9" max="9" width="10.25390625" style="1" customWidth="1"/>
    <col min="10" max="10" width="7.375" style="1" customWidth="1"/>
    <col min="11" max="11" width="9.875" style="1" customWidth="1"/>
    <col min="12" max="12" width="4.00390625" style="1" customWidth="1"/>
    <col min="13" max="13" width="3.625" style="1" customWidth="1"/>
    <col min="14" max="15" width="9.25390625" style="1" customWidth="1"/>
    <col min="16" max="16" width="6.875" style="1" customWidth="1"/>
    <col min="17" max="17" width="7.75390625" style="1" customWidth="1"/>
    <col min="18" max="18" width="4.625" style="1" customWidth="1"/>
    <col min="19" max="19" width="3.625" style="1" customWidth="1"/>
    <col min="20" max="20" width="23.875" style="1" hidden="1" customWidth="1"/>
  </cols>
  <sheetData>
    <row r="1" spans="1:20" ht="18">
      <c r="A1" s="508" t="s">
        <v>203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</row>
    <row r="2" spans="1:8" ht="18">
      <c r="A2" s="2"/>
      <c r="B2" s="2"/>
      <c r="C2" s="2"/>
      <c r="D2" s="2"/>
      <c r="E2" s="2"/>
      <c r="F2" s="2"/>
      <c r="G2" s="2"/>
      <c r="H2" s="2"/>
    </row>
    <row r="3" spans="1:20" ht="19.5" customHeight="1">
      <c r="A3" s="35"/>
      <c r="B3" s="35"/>
      <c r="C3" s="35"/>
      <c r="D3" s="35"/>
      <c r="E3" s="35"/>
      <c r="F3" s="35"/>
      <c r="G3" s="35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 t="s">
        <v>46</v>
      </c>
      <c r="T3" s="36" t="s">
        <v>61</v>
      </c>
    </row>
    <row r="4" spans="1:20" s="37" customFormat="1" ht="18.75" customHeight="1">
      <c r="A4" s="507" t="s">
        <v>2</v>
      </c>
      <c r="B4" s="507" t="s">
        <v>3</v>
      </c>
      <c r="C4" s="513" t="s">
        <v>112</v>
      </c>
      <c r="D4" s="507" t="s">
        <v>17</v>
      </c>
      <c r="E4" s="513" t="s">
        <v>235</v>
      </c>
      <c r="F4" s="507" t="s">
        <v>208</v>
      </c>
      <c r="G4" s="507" t="s">
        <v>6</v>
      </c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</row>
    <row r="5" spans="1:20" s="37" customFormat="1" ht="17.25" customHeight="1">
      <c r="A5" s="507"/>
      <c r="B5" s="507"/>
      <c r="C5" s="518"/>
      <c r="D5" s="507"/>
      <c r="E5" s="518"/>
      <c r="F5" s="507"/>
      <c r="G5" s="516" t="s">
        <v>41</v>
      </c>
      <c r="H5" s="515" t="s">
        <v>76</v>
      </c>
      <c r="I5" s="507"/>
      <c r="J5" s="507"/>
      <c r="K5" s="507"/>
      <c r="L5" s="507"/>
      <c r="M5" s="507"/>
      <c r="N5" s="507"/>
      <c r="O5" s="67"/>
      <c r="P5" s="522" t="s">
        <v>76</v>
      </c>
      <c r="Q5" s="522"/>
      <c r="R5" s="522"/>
      <c r="S5" s="523"/>
      <c r="T5" s="520"/>
    </row>
    <row r="6" spans="1:20" s="37" customFormat="1" ht="126.75" customHeight="1">
      <c r="A6" s="507"/>
      <c r="B6" s="507"/>
      <c r="C6" s="514"/>
      <c r="D6" s="507"/>
      <c r="E6" s="514"/>
      <c r="F6" s="507"/>
      <c r="G6" s="517"/>
      <c r="H6" s="41" t="s">
        <v>226</v>
      </c>
      <c r="I6" s="41" t="s">
        <v>227</v>
      </c>
      <c r="J6" s="41" t="s">
        <v>197</v>
      </c>
      <c r="K6" s="41" t="s">
        <v>198</v>
      </c>
      <c r="L6" s="41" t="s">
        <v>237</v>
      </c>
      <c r="M6" s="41" t="s">
        <v>228</v>
      </c>
      <c r="N6" s="41" t="s">
        <v>199</v>
      </c>
      <c r="O6" s="66" t="s">
        <v>200</v>
      </c>
      <c r="P6" s="65" t="s">
        <v>229</v>
      </c>
      <c r="Q6" s="65" t="s">
        <v>230</v>
      </c>
      <c r="R6" s="66" t="s">
        <v>201</v>
      </c>
      <c r="S6" s="66" t="s">
        <v>202</v>
      </c>
      <c r="T6" s="521"/>
    </row>
    <row r="7" spans="1:20" s="37" customFormat="1" ht="8.2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111">
        <v>16</v>
      </c>
      <c r="Q7" s="111">
        <v>17</v>
      </c>
      <c r="R7" s="38">
        <v>18</v>
      </c>
      <c r="S7" s="38">
        <v>19</v>
      </c>
      <c r="T7" s="38">
        <v>13</v>
      </c>
    </row>
    <row r="8" spans="1:20" s="37" customFormat="1" ht="12.75">
      <c r="A8" s="179" t="s">
        <v>240</v>
      </c>
      <c r="B8" s="179"/>
      <c r="C8" s="179"/>
      <c r="D8" s="441" t="s">
        <v>241</v>
      </c>
      <c r="E8" s="442">
        <f>E9+E14+E16</f>
        <v>708729</v>
      </c>
      <c r="F8" s="443">
        <f>F9+F14+F16</f>
        <v>1047662</v>
      </c>
      <c r="G8" s="443">
        <f>G9+G14+G16</f>
        <v>669822</v>
      </c>
      <c r="H8" s="444">
        <v>0</v>
      </c>
      <c r="I8" s="444">
        <f>I9+I14</f>
        <v>669822</v>
      </c>
      <c r="J8" s="444">
        <v>0</v>
      </c>
      <c r="K8" s="444">
        <v>0</v>
      </c>
      <c r="L8" s="444">
        <v>0</v>
      </c>
      <c r="M8" s="444">
        <v>0</v>
      </c>
      <c r="N8" s="444">
        <v>0</v>
      </c>
      <c r="O8" s="444">
        <f>O9</f>
        <v>377840</v>
      </c>
      <c r="P8" s="444">
        <f>P9</f>
        <v>63440</v>
      </c>
      <c r="Q8" s="444">
        <f>Q9</f>
        <v>314400</v>
      </c>
      <c r="R8" s="444">
        <v>0</v>
      </c>
      <c r="S8" s="444">
        <v>0</v>
      </c>
      <c r="T8" s="437"/>
    </row>
    <row r="9" spans="1:20" s="37" customFormat="1" ht="25.5">
      <c r="A9" s="191"/>
      <c r="B9" s="445" t="s">
        <v>242</v>
      </c>
      <c r="C9" s="445"/>
      <c r="D9" s="446" t="s">
        <v>243</v>
      </c>
      <c r="E9" s="447">
        <f>SUM(E10:E13)</f>
        <v>254594</v>
      </c>
      <c r="F9" s="448">
        <f>SUM(F10:F13)</f>
        <v>1037662</v>
      </c>
      <c r="G9" s="448">
        <f>SUM(G10:G13)</f>
        <v>659822</v>
      </c>
      <c r="H9" s="449">
        <v>0</v>
      </c>
      <c r="I9" s="449">
        <f>I10</f>
        <v>659822</v>
      </c>
      <c r="J9" s="449">
        <v>0</v>
      </c>
      <c r="K9" s="449">
        <v>0</v>
      </c>
      <c r="L9" s="449">
        <v>0</v>
      </c>
      <c r="M9" s="449">
        <v>0</v>
      </c>
      <c r="N9" s="449">
        <v>0</v>
      </c>
      <c r="O9" s="449">
        <f>SUM(O10:O13)</f>
        <v>377840</v>
      </c>
      <c r="P9" s="449">
        <f>SUM(P10:P13)</f>
        <v>63440</v>
      </c>
      <c r="Q9" s="449">
        <f>SUM(Q10:Q13)</f>
        <v>314400</v>
      </c>
      <c r="R9" s="449">
        <f>SUM(R10:R13)</f>
        <v>0</v>
      </c>
      <c r="S9" s="449">
        <v>0</v>
      </c>
      <c r="T9" s="438"/>
    </row>
    <row r="10" spans="1:20" s="37" customFormat="1" ht="25.5">
      <c r="A10" s="191"/>
      <c r="B10" s="191"/>
      <c r="C10" s="191" t="s">
        <v>550</v>
      </c>
      <c r="D10" s="450" t="s">
        <v>551</v>
      </c>
      <c r="E10" s="451">
        <v>50000</v>
      </c>
      <c r="F10" s="452">
        <v>659822</v>
      </c>
      <c r="G10" s="452">
        <v>659822</v>
      </c>
      <c r="H10" s="452">
        <v>0</v>
      </c>
      <c r="I10" s="452">
        <v>659822</v>
      </c>
      <c r="J10" s="452">
        <v>0</v>
      </c>
      <c r="K10" s="452">
        <v>0</v>
      </c>
      <c r="L10" s="452">
        <v>0</v>
      </c>
      <c r="M10" s="452">
        <v>0</v>
      </c>
      <c r="N10" s="452">
        <v>0</v>
      </c>
      <c r="O10" s="452">
        <v>0</v>
      </c>
      <c r="P10" s="452">
        <v>0</v>
      </c>
      <c r="Q10" s="452">
        <v>0</v>
      </c>
      <c r="R10" s="452">
        <v>0</v>
      </c>
      <c r="S10" s="452">
        <v>0</v>
      </c>
      <c r="T10" s="438"/>
    </row>
    <row r="11" spans="1:20" s="37" customFormat="1" ht="25.5">
      <c r="A11" s="191"/>
      <c r="B11" s="191"/>
      <c r="C11" s="191" t="s">
        <v>380</v>
      </c>
      <c r="D11" s="450" t="s">
        <v>381</v>
      </c>
      <c r="E11" s="451">
        <v>149918</v>
      </c>
      <c r="F11" s="453">
        <v>63440</v>
      </c>
      <c r="G11" s="453">
        <v>0</v>
      </c>
      <c r="H11" s="452">
        <v>0</v>
      </c>
      <c r="I11" s="452">
        <v>0</v>
      </c>
      <c r="J11" s="452">
        <v>0</v>
      </c>
      <c r="K11" s="452">
        <v>0</v>
      </c>
      <c r="L11" s="452">
        <v>0</v>
      </c>
      <c r="M11" s="452">
        <v>0</v>
      </c>
      <c r="N11" s="452">
        <v>0</v>
      </c>
      <c r="O11" s="452">
        <v>63440</v>
      </c>
      <c r="P11" s="452">
        <v>63440</v>
      </c>
      <c r="Q11" s="452">
        <v>0</v>
      </c>
      <c r="R11" s="452">
        <v>0</v>
      </c>
      <c r="S11" s="452">
        <v>0</v>
      </c>
      <c r="T11" s="438"/>
    </row>
    <row r="12" spans="1:20" s="37" customFormat="1" ht="25.5">
      <c r="A12" s="191"/>
      <c r="B12" s="191"/>
      <c r="C12" s="191" t="s">
        <v>382</v>
      </c>
      <c r="D12" s="450" t="s">
        <v>381</v>
      </c>
      <c r="E12" s="451">
        <v>0</v>
      </c>
      <c r="F12" s="453">
        <v>184400</v>
      </c>
      <c r="G12" s="453">
        <v>0</v>
      </c>
      <c r="H12" s="452">
        <v>0</v>
      </c>
      <c r="I12" s="452">
        <v>0</v>
      </c>
      <c r="J12" s="452"/>
      <c r="K12" s="452"/>
      <c r="L12" s="452"/>
      <c r="M12" s="452"/>
      <c r="N12" s="452"/>
      <c r="O12" s="452">
        <v>184400</v>
      </c>
      <c r="P12" s="452"/>
      <c r="Q12" s="452">
        <v>184400</v>
      </c>
      <c r="R12" s="452"/>
      <c r="S12" s="452"/>
      <c r="T12" s="438"/>
    </row>
    <row r="13" spans="1:20" s="37" customFormat="1" ht="25.5">
      <c r="A13" s="191"/>
      <c r="B13" s="191"/>
      <c r="C13" s="191" t="s">
        <v>383</v>
      </c>
      <c r="D13" s="450" t="s">
        <v>381</v>
      </c>
      <c r="E13" s="451">
        <v>54676</v>
      </c>
      <c r="F13" s="453">
        <v>130000</v>
      </c>
      <c r="G13" s="453">
        <v>0</v>
      </c>
      <c r="H13" s="452">
        <v>0</v>
      </c>
      <c r="I13" s="452">
        <v>0</v>
      </c>
      <c r="J13" s="452"/>
      <c r="K13" s="452"/>
      <c r="L13" s="452"/>
      <c r="M13" s="452"/>
      <c r="N13" s="452"/>
      <c r="O13" s="452">
        <v>130000</v>
      </c>
      <c r="P13" s="452">
        <v>0</v>
      </c>
      <c r="Q13" s="452">
        <v>130000</v>
      </c>
      <c r="R13" s="452"/>
      <c r="S13" s="452"/>
      <c r="T13" s="438"/>
    </row>
    <row r="14" spans="1:20" s="37" customFormat="1" ht="12.75">
      <c r="A14" s="191"/>
      <c r="B14" s="445" t="s">
        <v>384</v>
      </c>
      <c r="C14" s="445"/>
      <c r="D14" s="446" t="s">
        <v>385</v>
      </c>
      <c r="E14" s="447">
        <f>E15</f>
        <v>20394</v>
      </c>
      <c r="F14" s="448">
        <f>F15</f>
        <v>10000</v>
      </c>
      <c r="G14" s="448">
        <f>G15</f>
        <v>10000</v>
      </c>
      <c r="H14" s="449">
        <v>0</v>
      </c>
      <c r="I14" s="449">
        <f>I15</f>
        <v>10000</v>
      </c>
      <c r="J14" s="449">
        <v>0</v>
      </c>
      <c r="K14" s="449"/>
      <c r="L14" s="449">
        <v>0</v>
      </c>
      <c r="M14" s="449">
        <v>0</v>
      </c>
      <c r="N14" s="449">
        <v>0</v>
      </c>
      <c r="O14" s="449">
        <v>0</v>
      </c>
      <c r="P14" s="449">
        <v>0</v>
      </c>
      <c r="Q14" s="449">
        <v>0</v>
      </c>
      <c r="R14" s="449">
        <v>0</v>
      </c>
      <c r="S14" s="449">
        <v>0</v>
      </c>
      <c r="T14" s="438"/>
    </row>
    <row r="15" spans="1:20" s="37" customFormat="1" ht="27" customHeight="1">
      <c r="A15" s="191"/>
      <c r="B15" s="191"/>
      <c r="C15" s="191" t="s">
        <v>386</v>
      </c>
      <c r="D15" s="450" t="s">
        <v>387</v>
      </c>
      <c r="E15" s="451">
        <v>20394</v>
      </c>
      <c r="F15" s="453">
        <v>10000</v>
      </c>
      <c r="G15" s="453">
        <v>10000</v>
      </c>
      <c r="H15" s="452">
        <v>0</v>
      </c>
      <c r="I15" s="452">
        <v>10000</v>
      </c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38"/>
    </row>
    <row r="16" spans="1:20" s="37" customFormat="1" ht="12.75">
      <c r="A16" s="191"/>
      <c r="B16" s="445" t="s">
        <v>246</v>
      </c>
      <c r="C16" s="445"/>
      <c r="D16" s="446" t="s">
        <v>247</v>
      </c>
      <c r="E16" s="447">
        <f>SUM(E17:E20)</f>
        <v>433741</v>
      </c>
      <c r="F16" s="448">
        <v>0</v>
      </c>
      <c r="G16" s="448">
        <v>0</v>
      </c>
      <c r="H16" s="449">
        <v>0</v>
      </c>
      <c r="I16" s="449">
        <v>0</v>
      </c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38"/>
    </row>
    <row r="17" spans="1:20" s="37" customFormat="1" ht="12.75">
      <c r="A17" s="191"/>
      <c r="B17" s="191"/>
      <c r="C17" s="191" t="s">
        <v>388</v>
      </c>
      <c r="D17" s="450" t="s">
        <v>389</v>
      </c>
      <c r="E17" s="451">
        <v>5000</v>
      </c>
      <c r="F17" s="452">
        <v>0</v>
      </c>
      <c r="G17" s="452">
        <v>0</v>
      </c>
      <c r="H17" s="452"/>
      <c r="I17" s="452">
        <v>0</v>
      </c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38"/>
    </row>
    <row r="18" spans="1:20" s="37" customFormat="1" ht="25.5">
      <c r="A18" s="191"/>
      <c r="B18" s="191"/>
      <c r="C18" s="191" t="s">
        <v>390</v>
      </c>
      <c r="D18" s="450" t="s">
        <v>391</v>
      </c>
      <c r="E18" s="451">
        <v>7706</v>
      </c>
      <c r="F18" s="452">
        <v>0</v>
      </c>
      <c r="G18" s="452">
        <v>0</v>
      </c>
      <c r="H18" s="452">
        <v>0</v>
      </c>
      <c r="I18" s="452">
        <v>0</v>
      </c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39"/>
    </row>
    <row r="19" spans="1:20" s="39" customFormat="1" ht="24.75" customHeight="1">
      <c r="A19" s="191"/>
      <c r="B19" s="191"/>
      <c r="C19" s="191" t="s">
        <v>378</v>
      </c>
      <c r="D19" s="450" t="s">
        <v>379</v>
      </c>
      <c r="E19" s="451">
        <v>3354</v>
      </c>
      <c r="F19" s="452">
        <v>0</v>
      </c>
      <c r="G19" s="452">
        <v>0</v>
      </c>
      <c r="H19" s="248">
        <v>0</v>
      </c>
      <c r="I19" s="248">
        <v>0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440"/>
    </row>
    <row r="20" spans="1:19" ht="12.75">
      <c r="A20" s="191"/>
      <c r="B20" s="191"/>
      <c r="C20" s="191" t="s">
        <v>392</v>
      </c>
      <c r="D20" s="450" t="s">
        <v>393</v>
      </c>
      <c r="E20" s="451">
        <v>417681</v>
      </c>
      <c r="F20" s="452">
        <v>0</v>
      </c>
      <c r="G20" s="452">
        <v>0</v>
      </c>
      <c r="H20" s="249">
        <v>0</v>
      </c>
      <c r="I20" s="249">
        <v>0</v>
      </c>
      <c r="J20" s="249"/>
      <c r="K20" s="249"/>
      <c r="L20" s="249"/>
      <c r="M20" s="249"/>
      <c r="N20" s="249"/>
      <c r="O20" s="249"/>
      <c r="P20" s="249"/>
      <c r="Q20" s="249"/>
      <c r="R20" s="249"/>
      <c r="S20" s="249"/>
    </row>
    <row r="21" spans="1:19" ht="38.25">
      <c r="A21" s="179" t="s">
        <v>394</v>
      </c>
      <c r="B21" s="179"/>
      <c r="C21" s="179"/>
      <c r="D21" s="441" t="s">
        <v>395</v>
      </c>
      <c r="E21" s="442">
        <f>E22</f>
        <v>85394</v>
      </c>
      <c r="F21" s="443">
        <f>F22</f>
        <v>90000</v>
      </c>
      <c r="G21" s="443">
        <f>G22</f>
        <v>90000</v>
      </c>
      <c r="H21" s="443">
        <f>H22</f>
        <v>0</v>
      </c>
      <c r="I21" s="443">
        <f>I22</f>
        <v>90000</v>
      </c>
      <c r="J21" s="256">
        <v>0</v>
      </c>
      <c r="K21" s="256">
        <v>0</v>
      </c>
      <c r="L21" s="256"/>
      <c r="M21" s="256">
        <v>0</v>
      </c>
      <c r="N21" s="256">
        <v>0</v>
      </c>
      <c r="O21" s="256"/>
      <c r="P21" s="256"/>
      <c r="Q21" s="256"/>
      <c r="R21" s="256"/>
      <c r="S21" s="256"/>
    </row>
    <row r="22" spans="1:19" ht="12.75">
      <c r="A22" s="191"/>
      <c r="B22" s="445" t="s">
        <v>396</v>
      </c>
      <c r="C22" s="445"/>
      <c r="D22" s="446" t="s">
        <v>397</v>
      </c>
      <c r="E22" s="447">
        <f>E23</f>
        <v>85394</v>
      </c>
      <c r="F22" s="448">
        <f>F23</f>
        <v>90000</v>
      </c>
      <c r="G22" s="448">
        <v>90000</v>
      </c>
      <c r="H22" s="253">
        <v>0</v>
      </c>
      <c r="I22" s="253">
        <f>I23</f>
        <v>90000</v>
      </c>
      <c r="J22" s="253"/>
      <c r="K22" s="253"/>
      <c r="L22" s="253"/>
      <c r="M22" s="253"/>
      <c r="N22" s="253"/>
      <c r="O22" s="253"/>
      <c r="P22" s="253"/>
      <c r="Q22" s="253"/>
      <c r="R22" s="253"/>
      <c r="S22" s="253"/>
    </row>
    <row r="23" spans="1:19" ht="12.75">
      <c r="A23" s="191"/>
      <c r="B23" s="191"/>
      <c r="C23" s="191" t="s">
        <v>378</v>
      </c>
      <c r="D23" s="450" t="s">
        <v>379</v>
      </c>
      <c r="E23" s="451">
        <v>85394</v>
      </c>
      <c r="F23" s="452">
        <v>90000</v>
      </c>
      <c r="G23" s="452">
        <v>90000</v>
      </c>
      <c r="H23" s="249">
        <v>0</v>
      </c>
      <c r="I23" s="249">
        <v>90000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4" spans="1:19" ht="12.75">
      <c r="A24" s="179" t="s">
        <v>398</v>
      </c>
      <c r="B24" s="179"/>
      <c r="C24" s="179"/>
      <c r="D24" s="441" t="s">
        <v>399</v>
      </c>
      <c r="E24" s="442">
        <f>E26+E27</f>
        <v>199867</v>
      </c>
      <c r="F24" s="443">
        <f>F25+F27</f>
        <v>407344</v>
      </c>
      <c r="G24" s="443">
        <f>G25+G27</f>
        <v>30000</v>
      </c>
      <c r="H24" s="256">
        <v>0</v>
      </c>
      <c r="I24" s="256">
        <f>I27</f>
        <v>30000</v>
      </c>
      <c r="J24" s="256">
        <v>0</v>
      </c>
      <c r="K24" s="256"/>
      <c r="L24" s="256">
        <v>0</v>
      </c>
      <c r="M24" s="256">
        <v>0</v>
      </c>
      <c r="N24" s="256">
        <v>0</v>
      </c>
      <c r="O24" s="256">
        <f>O25+O27</f>
        <v>377344</v>
      </c>
      <c r="P24" s="256">
        <v>0</v>
      </c>
      <c r="Q24" s="256"/>
      <c r="R24" s="256"/>
      <c r="S24" s="256"/>
    </row>
    <row r="25" spans="1:19" ht="12.75">
      <c r="A25" s="454"/>
      <c r="B25" s="455" t="s">
        <v>552</v>
      </c>
      <c r="C25" s="455"/>
      <c r="D25" s="456" t="s">
        <v>553</v>
      </c>
      <c r="E25" s="457">
        <v>20000</v>
      </c>
      <c r="F25" s="458">
        <f>F26</f>
        <v>377344</v>
      </c>
      <c r="G25" s="458">
        <v>0</v>
      </c>
      <c r="H25" s="253">
        <v>0</v>
      </c>
      <c r="I25" s="253">
        <v>0</v>
      </c>
      <c r="J25" s="253"/>
      <c r="K25" s="253"/>
      <c r="L25" s="253"/>
      <c r="M25" s="253"/>
      <c r="N25" s="253"/>
      <c r="O25" s="253">
        <f>O26</f>
        <v>377344</v>
      </c>
      <c r="P25" s="253"/>
      <c r="Q25" s="253"/>
      <c r="R25" s="253"/>
      <c r="S25" s="253"/>
    </row>
    <row r="26" spans="1:19" ht="38.25">
      <c r="A26" s="454"/>
      <c r="B26" s="454"/>
      <c r="C26" s="459" t="s">
        <v>554</v>
      </c>
      <c r="D26" s="460" t="s">
        <v>555</v>
      </c>
      <c r="E26" s="461">
        <v>20000</v>
      </c>
      <c r="F26" s="462">
        <v>377344</v>
      </c>
      <c r="G26" s="462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377344</v>
      </c>
      <c r="P26" s="249">
        <v>0</v>
      </c>
      <c r="Q26" s="249">
        <v>0</v>
      </c>
      <c r="R26" s="249">
        <v>0</v>
      </c>
      <c r="S26" s="249">
        <v>0</v>
      </c>
    </row>
    <row r="27" spans="1:19" ht="12.75">
      <c r="A27" s="191"/>
      <c r="B27" s="445" t="s">
        <v>400</v>
      </c>
      <c r="C27" s="445"/>
      <c r="D27" s="446" t="s">
        <v>401</v>
      </c>
      <c r="E27" s="447">
        <f>SUM(E28:E31)</f>
        <v>179867</v>
      </c>
      <c r="F27" s="448">
        <f>SUM(F28:F31)</f>
        <v>30000</v>
      </c>
      <c r="G27" s="448">
        <v>30000</v>
      </c>
      <c r="H27" s="253">
        <v>0</v>
      </c>
      <c r="I27" s="253">
        <v>30000</v>
      </c>
      <c r="J27" s="253"/>
      <c r="K27" s="253"/>
      <c r="L27" s="253"/>
      <c r="M27" s="253"/>
      <c r="N27" s="253"/>
      <c r="O27" s="253">
        <f>O31</f>
        <v>0</v>
      </c>
      <c r="P27" s="253"/>
      <c r="Q27" s="253"/>
      <c r="R27" s="253"/>
      <c r="S27" s="253"/>
    </row>
    <row r="28" spans="1:19" ht="12.75">
      <c r="A28" s="191"/>
      <c r="B28" s="191"/>
      <c r="C28" s="191" t="s">
        <v>402</v>
      </c>
      <c r="D28" s="450" t="s">
        <v>403</v>
      </c>
      <c r="E28" s="451">
        <v>133698</v>
      </c>
      <c r="F28" s="452">
        <v>30000</v>
      </c>
      <c r="G28" s="452">
        <v>30000</v>
      </c>
      <c r="H28" s="249">
        <v>0</v>
      </c>
      <c r="I28" s="249">
        <v>30000</v>
      </c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  <row r="29" spans="1:19" ht="12.75">
      <c r="A29" s="191"/>
      <c r="B29" s="191"/>
      <c r="C29" s="191" t="s">
        <v>378</v>
      </c>
      <c r="D29" s="450" t="s">
        <v>379</v>
      </c>
      <c r="E29" s="451">
        <v>7009</v>
      </c>
      <c r="F29" s="452">
        <v>0</v>
      </c>
      <c r="G29" s="452">
        <v>0</v>
      </c>
      <c r="H29" s="249">
        <v>0</v>
      </c>
      <c r="I29" s="249">
        <v>0</v>
      </c>
      <c r="J29" s="249">
        <v>0</v>
      </c>
      <c r="K29" s="249"/>
      <c r="L29" s="249"/>
      <c r="M29" s="249"/>
      <c r="N29" s="249"/>
      <c r="O29" s="249"/>
      <c r="P29" s="249"/>
      <c r="Q29" s="249"/>
      <c r="R29" s="249"/>
      <c r="S29" s="249"/>
    </row>
    <row r="30" spans="1:19" ht="25.5">
      <c r="A30" s="191"/>
      <c r="B30" s="191"/>
      <c r="C30" s="191" t="s">
        <v>380</v>
      </c>
      <c r="D30" s="450" t="s">
        <v>381</v>
      </c>
      <c r="E30" s="451">
        <v>12200</v>
      </c>
      <c r="F30" s="452">
        <v>0</v>
      </c>
      <c r="G30" s="452">
        <v>0</v>
      </c>
      <c r="H30" s="249">
        <v>0</v>
      </c>
      <c r="I30" s="249">
        <v>0</v>
      </c>
      <c r="J30" s="249">
        <v>0</v>
      </c>
      <c r="K30" s="249"/>
      <c r="L30" s="249"/>
      <c r="M30" s="249"/>
      <c r="N30" s="249"/>
      <c r="O30" s="249"/>
      <c r="P30" s="249"/>
      <c r="Q30" s="249"/>
      <c r="R30" s="249"/>
      <c r="S30" s="249"/>
    </row>
    <row r="31" spans="1:19" ht="25.5">
      <c r="A31" s="191"/>
      <c r="B31" s="191"/>
      <c r="C31" s="191" t="s">
        <v>383</v>
      </c>
      <c r="D31" s="450" t="s">
        <v>381</v>
      </c>
      <c r="E31" s="451">
        <v>26960</v>
      </c>
      <c r="F31" s="452">
        <v>0</v>
      </c>
      <c r="G31" s="452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</row>
    <row r="32" spans="1:19" ht="12.75">
      <c r="A32" s="179" t="s">
        <v>404</v>
      </c>
      <c r="B32" s="179"/>
      <c r="C32" s="179"/>
      <c r="D32" s="441" t="s">
        <v>405</v>
      </c>
      <c r="E32" s="442">
        <v>2000</v>
      </c>
      <c r="F32" s="444">
        <v>0</v>
      </c>
      <c r="G32" s="444">
        <v>0</v>
      </c>
      <c r="H32" s="256">
        <v>0</v>
      </c>
      <c r="I32" s="256">
        <v>0</v>
      </c>
      <c r="J32" s="256"/>
      <c r="K32" s="256"/>
      <c r="L32" s="256"/>
      <c r="M32" s="256"/>
      <c r="N32" s="256"/>
      <c r="O32" s="256"/>
      <c r="P32" s="256"/>
      <c r="Q32" s="256"/>
      <c r="R32" s="256"/>
      <c r="S32" s="256"/>
    </row>
    <row r="33" spans="1:19" ht="12.75">
      <c r="A33" s="191"/>
      <c r="B33" s="445" t="s">
        <v>406</v>
      </c>
      <c r="C33" s="445"/>
      <c r="D33" s="446" t="s">
        <v>247</v>
      </c>
      <c r="E33" s="447">
        <v>2000</v>
      </c>
      <c r="F33" s="448">
        <v>0</v>
      </c>
      <c r="G33" s="448">
        <v>0</v>
      </c>
      <c r="H33" s="253">
        <v>0</v>
      </c>
      <c r="I33" s="253">
        <v>0</v>
      </c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ht="25.5">
      <c r="A34" s="191"/>
      <c r="B34" s="191"/>
      <c r="C34" s="191" t="s">
        <v>390</v>
      </c>
      <c r="D34" s="450" t="s">
        <v>391</v>
      </c>
      <c r="E34" s="451">
        <v>1000</v>
      </c>
      <c r="F34" s="452">
        <v>0</v>
      </c>
      <c r="G34" s="452">
        <v>0</v>
      </c>
      <c r="H34" s="249">
        <v>0</v>
      </c>
      <c r="I34" s="249">
        <v>0</v>
      </c>
      <c r="J34" s="249"/>
      <c r="K34" s="249"/>
      <c r="L34" s="249"/>
      <c r="M34" s="249"/>
      <c r="N34" s="249"/>
      <c r="O34" s="249"/>
      <c r="P34" s="249"/>
      <c r="Q34" s="249"/>
      <c r="R34" s="249"/>
      <c r="S34" s="249"/>
    </row>
    <row r="35" spans="1:19" ht="12.75">
      <c r="A35" s="191"/>
      <c r="B35" s="191"/>
      <c r="C35" s="191" t="s">
        <v>378</v>
      </c>
      <c r="D35" s="450" t="s">
        <v>379</v>
      </c>
      <c r="E35" s="463">
        <v>1000</v>
      </c>
      <c r="F35" s="452">
        <v>0</v>
      </c>
      <c r="G35" s="452">
        <v>0</v>
      </c>
      <c r="H35" s="249">
        <v>0</v>
      </c>
      <c r="I35" s="249">
        <v>0</v>
      </c>
      <c r="J35" s="249"/>
      <c r="K35" s="249"/>
      <c r="L35" s="249"/>
      <c r="M35" s="249"/>
      <c r="N35" s="249"/>
      <c r="O35" s="249"/>
      <c r="P35" s="249"/>
      <c r="Q35" s="249"/>
      <c r="R35" s="249"/>
      <c r="S35" s="249"/>
    </row>
    <row r="36" spans="1:19" ht="12.75">
      <c r="A36" s="179" t="s">
        <v>252</v>
      </c>
      <c r="B36" s="179"/>
      <c r="C36" s="179"/>
      <c r="D36" s="441" t="s">
        <v>253</v>
      </c>
      <c r="E36" s="442">
        <f>E37+E43</f>
        <v>93400</v>
      </c>
      <c r="F36" s="442">
        <f>F37+F43</f>
        <v>73000</v>
      </c>
      <c r="G36" s="442">
        <f>G37+G43</f>
        <v>53000</v>
      </c>
      <c r="H36" s="256">
        <v>0</v>
      </c>
      <c r="I36" s="256">
        <f>I37+I43</f>
        <v>53000</v>
      </c>
      <c r="J36" s="256"/>
      <c r="K36" s="256"/>
      <c r="L36" s="256"/>
      <c r="M36" s="256"/>
      <c r="N36" s="256"/>
      <c r="O36" s="256">
        <f>O37</f>
        <v>20000</v>
      </c>
      <c r="P36" s="256">
        <f>P37</f>
        <v>20000</v>
      </c>
      <c r="Q36" s="256"/>
      <c r="R36" s="256"/>
      <c r="S36" s="256"/>
    </row>
    <row r="37" spans="1:19" ht="25.5">
      <c r="A37" s="191"/>
      <c r="B37" s="445" t="s">
        <v>254</v>
      </c>
      <c r="C37" s="445"/>
      <c r="D37" s="446" t="s">
        <v>255</v>
      </c>
      <c r="E37" s="447">
        <f>SUM(E38:E42)</f>
        <v>49400</v>
      </c>
      <c r="F37" s="464">
        <f>SUM(F38:F42)</f>
        <v>50000</v>
      </c>
      <c r="G37" s="464">
        <f>SUM(G38:G42)</f>
        <v>30000</v>
      </c>
      <c r="H37" s="253">
        <v>0</v>
      </c>
      <c r="I37" s="253">
        <f>SUM(I38:I42)</f>
        <v>30000</v>
      </c>
      <c r="J37" s="253"/>
      <c r="K37" s="253"/>
      <c r="L37" s="253"/>
      <c r="M37" s="253"/>
      <c r="N37" s="253"/>
      <c r="O37" s="253">
        <v>20000</v>
      </c>
      <c r="P37" s="253">
        <f>P42</f>
        <v>20000</v>
      </c>
      <c r="Q37" s="253"/>
      <c r="R37" s="253"/>
      <c r="S37" s="253"/>
    </row>
    <row r="38" spans="1:19" ht="25.5">
      <c r="A38" s="191"/>
      <c r="B38" s="191"/>
      <c r="C38" s="191" t="s">
        <v>390</v>
      </c>
      <c r="D38" s="450" t="s">
        <v>391</v>
      </c>
      <c r="E38" s="451">
        <v>4500</v>
      </c>
      <c r="F38" s="465">
        <v>3000</v>
      </c>
      <c r="G38" s="465">
        <v>3000</v>
      </c>
      <c r="H38" s="249">
        <v>0</v>
      </c>
      <c r="I38" s="249">
        <v>3000</v>
      </c>
      <c r="J38" s="249"/>
      <c r="K38" s="249"/>
      <c r="L38" s="249"/>
      <c r="M38" s="249"/>
      <c r="N38" s="249"/>
      <c r="O38" s="249"/>
      <c r="P38" s="249"/>
      <c r="Q38" s="249"/>
      <c r="R38" s="249"/>
      <c r="S38" s="249"/>
    </row>
    <row r="39" spans="1:19" ht="12.75">
      <c r="A39" s="191"/>
      <c r="B39" s="191"/>
      <c r="C39" s="191" t="s">
        <v>407</v>
      </c>
      <c r="D39" s="450" t="s">
        <v>408</v>
      </c>
      <c r="E39" s="451">
        <v>2000</v>
      </c>
      <c r="F39" s="465">
        <v>2000</v>
      </c>
      <c r="G39" s="465">
        <v>2000</v>
      </c>
      <c r="H39" s="249">
        <v>0</v>
      </c>
      <c r="I39" s="249">
        <v>2000</v>
      </c>
      <c r="J39" s="249"/>
      <c r="K39" s="249"/>
      <c r="L39" s="249"/>
      <c r="M39" s="249"/>
      <c r="N39" s="249"/>
      <c r="O39" s="249"/>
      <c r="P39" s="249"/>
      <c r="Q39" s="249"/>
      <c r="R39" s="249"/>
      <c r="S39" s="249"/>
    </row>
    <row r="40" spans="1:19" ht="12.75">
      <c r="A40" s="191"/>
      <c r="B40" s="191"/>
      <c r="C40" s="191" t="s">
        <v>402</v>
      </c>
      <c r="D40" s="450" t="s">
        <v>403</v>
      </c>
      <c r="E40" s="451">
        <v>2000</v>
      </c>
      <c r="F40" s="465">
        <v>0</v>
      </c>
      <c r="G40" s="465">
        <v>0</v>
      </c>
      <c r="H40" s="249">
        <v>0</v>
      </c>
      <c r="I40" s="249">
        <v>0</v>
      </c>
      <c r="J40" s="249"/>
      <c r="K40" s="249"/>
      <c r="L40" s="249"/>
      <c r="M40" s="249"/>
      <c r="N40" s="249"/>
      <c r="O40" s="249"/>
      <c r="P40" s="249"/>
      <c r="Q40" s="249"/>
      <c r="R40" s="249"/>
      <c r="S40" s="249"/>
    </row>
    <row r="41" spans="1:19" ht="12.75">
      <c r="A41" s="191"/>
      <c r="B41" s="191"/>
      <c r="C41" s="191" t="s">
        <v>378</v>
      </c>
      <c r="D41" s="450" t="s">
        <v>379</v>
      </c>
      <c r="E41" s="451">
        <v>20900</v>
      </c>
      <c r="F41" s="465">
        <v>25000</v>
      </c>
      <c r="G41" s="465">
        <v>25000</v>
      </c>
      <c r="H41" s="249">
        <v>0</v>
      </c>
      <c r="I41" s="249">
        <v>25000</v>
      </c>
      <c r="J41" s="249"/>
      <c r="K41" s="249"/>
      <c r="L41" s="249"/>
      <c r="M41" s="249"/>
      <c r="N41" s="249"/>
      <c r="O41" s="249"/>
      <c r="P41" s="249"/>
      <c r="Q41" s="249"/>
      <c r="R41" s="249"/>
      <c r="S41" s="249"/>
    </row>
    <row r="42" spans="1:19" ht="38.25">
      <c r="A42" s="191"/>
      <c r="B42" s="191"/>
      <c r="C42" s="191" t="s">
        <v>409</v>
      </c>
      <c r="D42" s="450" t="s">
        <v>410</v>
      </c>
      <c r="E42" s="451">
        <v>20000</v>
      </c>
      <c r="F42" s="465">
        <v>20000</v>
      </c>
      <c r="G42" s="465">
        <v>0</v>
      </c>
      <c r="H42" s="249">
        <v>0</v>
      </c>
      <c r="I42" s="249">
        <v>0</v>
      </c>
      <c r="J42" s="249"/>
      <c r="K42" s="249"/>
      <c r="L42" s="249"/>
      <c r="M42" s="249"/>
      <c r="N42" s="249"/>
      <c r="O42" s="249">
        <v>20000</v>
      </c>
      <c r="P42" s="249">
        <v>20000</v>
      </c>
      <c r="Q42" s="249">
        <v>0</v>
      </c>
      <c r="R42" s="249">
        <v>0</v>
      </c>
      <c r="S42" s="249">
        <v>0</v>
      </c>
    </row>
    <row r="43" spans="1:19" ht="12.75">
      <c r="A43" s="191"/>
      <c r="B43" s="445" t="s">
        <v>411</v>
      </c>
      <c r="C43" s="445"/>
      <c r="D43" s="446" t="s">
        <v>247</v>
      </c>
      <c r="E43" s="447">
        <f>SUM(E44:E47)</f>
        <v>44000</v>
      </c>
      <c r="F43" s="447">
        <f>SUM(F44:F47)</f>
        <v>23000</v>
      </c>
      <c r="G43" s="447">
        <f>SUM(G44:G47)</f>
        <v>23000</v>
      </c>
      <c r="H43" s="253">
        <v>0</v>
      </c>
      <c r="I43" s="253">
        <f>SUM(I44:I47)</f>
        <v>23000</v>
      </c>
      <c r="J43" s="253"/>
      <c r="K43" s="253"/>
      <c r="L43" s="253"/>
      <c r="M43" s="253"/>
      <c r="N43" s="253"/>
      <c r="O43" s="253"/>
      <c r="P43" s="253"/>
      <c r="Q43" s="253"/>
      <c r="R43" s="253"/>
      <c r="S43" s="253"/>
    </row>
    <row r="44" spans="1:19" ht="25.5">
      <c r="A44" s="191"/>
      <c r="B44" s="191"/>
      <c r="C44" s="191" t="s">
        <v>390</v>
      </c>
      <c r="D44" s="450" t="s">
        <v>391</v>
      </c>
      <c r="E44" s="451">
        <v>3000</v>
      </c>
      <c r="F44" s="466">
        <v>3000</v>
      </c>
      <c r="G44" s="466">
        <v>3000</v>
      </c>
      <c r="H44" s="249">
        <v>0</v>
      </c>
      <c r="I44" s="249">
        <v>3000</v>
      </c>
      <c r="J44" s="249"/>
      <c r="K44" s="249"/>
      <c r="L44" s="249"/>
      <c r="M44" s="249"/>
      <c r="N44" s="249"/>
      <c r="O44" s="249"/>
      <c r="P44" s="249"/>
      <c r="Q44" s="249"/>
      <c r="R44" s="249"/>
      <c r="S44" s="249"/>
    </row>
    <row r="45" spans="1:19" ht="12.75">
      <c r="A45" s="191"/>
      <c r="B45" s="191"/>
      <c r="C45" s="191" t="s">
        <v>407</v>
      </c>
      <c r="D45" s="450" t="s">
        <v>408</v>
      </c>
      <c r="E45" s="451">
        <v>33000</v>
      </c>
      <c r="F45" s="466">
        <v>12000</v>
      </c>
      <c r="G45" s="466">
        <v>12000</v>
      </c>
      <c r="H45" s="249">
        <v>0</v>
      </c>
      <c r="I45" s="249">
        <v>12000</v>
      </c>
      <c r="J45" s="249"/>
      <c r="K45" s="249"/>
      <c r="L45" s="249"/>
      <c r="M45" s="249"/>
      <c r="N45" s="249"/>
      <c r="O45" s="249"/>
      <c r="P45" s="249"/>
      <c r="Q45" s="249"/>
      <c r="R45" s="249"/>
      <c r="S45" s="249"/>
    </row>
    <row r="46" spans="1:19" ht="12.75">
      <c r="A46" s="191"/>
      <c r="B46" s="191"/>
      <c r="C46" s="191" t="s">
        <v>402</v>
      </c>
      <c r="D46" s="450" t="s">
        <v>403</v>
      </c>
      <c r="E46" s="451">
        <v>5000</v>
      </c>
      <c r="F46" s="466">
        <v>5000</v>
      </c>
      <c r="G46" s="466">
        <v>5000</v>
      </c>
      <c r="H46" s="249">
        <v>0</v>
      </c>
      <c r="I46" s="249">
        <v>5000</v>
      </c>
      <c r="J46" s="249"/>
      <c r="K46" s="249"/>
      <c r="L46" s="249"/>
      <c r="M46" s="249"/>
      <c r="N46" s="249"/>
      <c r="O46" s="249"/>
      <c r="P46" s="249"/>
      <c r="Q46" s="249"/>
      <c r="R46" s="249"/>
      <c r="S46" s="249"/>
    </row>
    <row r="47" spans="1:19" ht="12.75">
      <c r="A47" s="191"/>
      <c r="B47" s="191"/>
      <c r="C47" s="191" t="s">
        <v>378</v>
      </c>
      <c r="D47" s="450" t="s">
        <v>379</v>
      </c>
      <c r="E47" s="451">
        <v>3000</v>
      </c>
      <c r="F47" s="466">
        <v>3000</v>
      </c>
      <c r="G47" s="466">
        <v>3000</v>
      </c>
      <c r="H47" s="249">
        <v>0</v>
      </c>
      <c r="I47" s="249">
        <v>3000</v>
      </c>
      <c r="J47" s="249"/>
      <c r="K47" s="249"/>
      <c r="L47" s="249"/>
      <c r="M47" s="249"/>
      <c r="N47" s="249"/>
      <c r="O47" s="249"/>
      <c r="P47" s="249"/>
      <c r="Q47" s="249"/>
      <c r="R47" s="249"/>
      <c r="S47" s="249"/>
    </row>
    <row r="48" spans="1:19" ht="12.75">
      <c r="A48" s="179" t="s">
        <v>364</v>
      </c>
      <c r="B48" s="179"/>
      <c r="C48" s="179"/>
      <c r="D48" s="441" t="s">
        <v>365</v>
      </c>
      <c r="E48" s="442">
        <f>E49+E51+E53</f>
        <v>128000</v>
      </c>
      <c r="F48" s="442">
        <f>F49+F51+F53</f>
        <v>139340</v>
      </c>
      <c r="G48" s="442">
        <f>G49+G51+G53</f>
        <v>139340</v>
      </c>
      <c r="H48" s="256">
        <v>0</v>
      </c>
      <c r="I48" s="256">
        <f>I49+I51+I53</f>
        <v>139340</v>
      </c>
      <c r="J48" s="256"/>
      <c r="K48" s="256"/>
      <c r="L48" s="256"/>
      <c r="M48" s="256"/>
      <c r="N48" s="256"/>
      <c r="O48" s="256"/>
      <c r="P48" s="256"/>
      <c r="Q48" s="256"/>
      <c r="R48" s="256"/>
      <c r="S48" s="256"/>
    </row>
    <row r="49" spans="1:19" ht="25.5">
      <c r="A49" s="191"/>
      <c r="B49" s="445" t="s">
        <v>412</v>
      </c>
      <c r="C49" s="445"/>
      <c r="D49" s="446" t="s">
        <v>413</v>
      </c>
      <c r="E49" s="447">
        <f>E50</f>
        <v>95000</v>
      </c>
      <c r="F49" s="464">
        <f>F50</f>
        <v>93940</v>
      </c>
      <c r="G49" s="464">
        <f>G50</f>
        <v>93940</v>
      </c>
      <c r="H49" s="253">
        <v>0</v>
      </c>
      <c r="I49" s="253">
        <f>I50</f>
        <v>93940</v>
      </c>
      <c r="J49" s="253"/>
      <c r="K49" s="253"/>
      <c r="L49" s="253"/>
      <c r="M49" s="253"/>
      <c r="N49" s="253"/>
      <c r="O49" s="253"/>
      <c r="P49" s="253"/>
      <c r="Q49" s="253"/>
      <c r="R49" s="253"/>
      <c r="S49" s="253"/>
    </row>
    <row r="50" spans="1:19" ht="12.75">
      <c r="A50" s="191"/>
      <c r="B50" s="191"/>
      <c r="C50" s="191" t="s">
        <v>378</v>
      </c>
      <c r="D50" s="450" t="s">
        <v>379</v>
      </c>
      <c r="E50" s="451">
        <v>95000</v>
      </c>
      <c r="F50" s="466">
        <v>93940</v>
      </c>
      <c r="G50" s="466">
        <v>93940</v>
      </c>
      <c r="H50" s="249">
        <v>0</v>
      </c>
      <c r="I50" s="249">
        <v>93940</v>
      </c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  <row r="51" spans="1:19" ht="25.5">
      <c r="A51" s="191"/>
      <c r="B51" s="445" t="s">
        <v>414</v>
      </c>
      <c r="C51" s="445"/>
      <c r="D51" s="446" t="s">
        <v>415</v>
      </c>
      <c r="E51" s="447">
        <f>E52</f>
        <v>29000</v>
      </c>
      <c r="F51" s="467">
        <f>F52</f>
        <v>45000</v>
      </c>
      <c r="G51" s="464">
        <v>45000</v>
      </c>
      <c r="H51" s="253">
        <v>0</v>
      </c>
      <c r="I51" s="253">
        <f>I52</f>
        <v>45000</v>
      </c>
      <c r="J51" s="253"/>
      <c r="K51" s="253"/>
      <c r="L51" s="253"/>
      <c r="M51" s="253"/>
      <c r="N51" s="253"/>
      <c r="O51" s="253"/>
      <c r="P51" s="253"/>
      <c r="Q51" s="253"/>
      <c r="R51" s="253"/>
      <c r="S51" s="253"/>
    </row>
    <row r="52" spans="1:19" ht="12.75">
      <c r="A52" s="191"/>
      <c r="B52" s="191"/>
      <c r="C52" s="191" t="s">
        <v>378</v>
      </c>
      <c r="D52" s="450" t="s">
        <v>379</v>
      </c>
      <c r="E52" s="451">
        <v>29000</v>
      </c>
      <c r="F52" s="468">
        <v>45000</v>
      </c>
      <c r="G52" s="466">
        <v>45000</v>
      </c>
      <c r="H52" s="249">
        <v>0</v>
      </c>
      <c r="I52" s="249">
        <v>45000</v>
      </c>
      <c r="J52" s="249"/>
      <c r="K52" s="249"/>
      <c r="L52" s="249"/>
      <c r="M52" s="249"/>
      <c r="N52" s="249"/>
      <c r="O52" s="249"/>
      <c r="P52" s="249"/>
      <c r="Q52" s="249"/>
      <c r="R52" s="249"/>
      <c r="S52" s="249"/>
    </row>
    <row r="53" spans="1:19" ht="12.75">
      <c r="A53" s="191"/>
      <c r="B53" s="445" t="s">
        <v>366</v>
      </c>
      <c r="C53" s="445"/>
      <c r="D53" s="446" t="s">
        <v>367</v>
      </c>
      <c r="E53" s="447">
        <f>E54+E55</f>
        <v>4000</v>
      </c>
      <c r="F53" s="447">
        <f>F54+F55</f>
        <v>400</v>
      </c>
      <c r="G53" s="447">
        <f>G54+G55</f>
        <v>400</v>
      </c>
      <c r="H53" s="253"/>
      <c r="I53" s="253">
        <f>I54+I55</f>
        <v>400</v>
      </c>
      <c r="J53" s="253"/>
      <c r="K53" s="253"/>
      <c r="L53" s="253"/>
      <c r="M53" s="253"/>
      <c r="N53" s="253"/>
      <c r="O53" s="253"/>
      <c r="P53" s="253"/>
      <c r="Q53" s="253"/>
      <c r="R53" s="253"/>
      <c r="S53" s="253"/>
    </row>
    <row r="54" spans="1:19" ht="25.5">
      <c r="A54" s="191"/>
      <c r="B54" s="191"/>
      <c r="C54" s="191" t="s">
        <v>390</v>
      </c>
      <c r="D54" s="450" t="s">
        <v>391</v>
      </c>
      <c r="E54" s="463">
        <v>500</v>
      </c>
      <c r="F54" s="466">
        <v>200</v>
      </c>
      <c r="G54" s="466">
        <v>200</v>
      </c>
      <c r="H54" s="249">
        <v>0</v>
      </c>
      <c r="I54" s="249">
        <v>200</v>
      </c>
      <c r="J54" s="249"/>
      <c r="K54" s="249"/>
      <c r="L54" s="249"/>
      <c r="M54" s="249"/>
      <c r="N54" s="249"/>
      <c r="O54" s="249"/>
      <c r="P54" s="249"/>
      <c r="Q54" s="249"/>
      <c r="R54" s="249"/>
      <c r="S54" s="249"/>
    </row>
    <row r="55" spans="1:19" ht="12.75">
      <c r="A55" s="191"/>
      <c r="B55" s="191"/>
      <c r="C55" s="191" t="s">
        <v>378</v>
      </c>
      <c r="D55" s="450" t="s">
        <v>379</v>
      </c>
      <c r="E55" s="451">
        <v>3500</v>
      </c>
      <c r="F55" s="466">
        <v>200</v>
      </c>
      <c r="G55" s="466">
        <v>200</v>
      </c>
      <c r="H55" s="249">
        <v>0</v>
      </c>
      <c r="I55" s="249">
        <v>200</v>
      </c>
      <c r="J55" s="249"/>
      <c r="K55" s="249"/>
      <c r="L55" s="249"/>
      <c r="M55" s="249"/>
      <c r="N55" s="249"/>
      <c r="O55" s="249"/>
      <c r="P55" s="249"/>
      <c r="Q55" s="249"/>
      <c r="R55" s="249"/>
      <c r="S55" s="249"/>
    </row>
    <row r="56" spans="1:19" ht="12.75">
      <c r="A56" s="179" t="s">
        <v>262</v>
      </c>
      <c r="B56" s="179"/>
      <c r="C56" s="179"/>
      <c r="D56" s="441" t="s">
        <v>263</v>
      </c>
      <c r="E56" s="442">
        <f aca="true" t="shared" si="0" ref="E56:K56">E57+E62+E68+E90+E94</f>
        <v>1645785</v>
      </c>
      <c r="F56" s="469">
        <f t="shared" si="0"/>
        <v>1708249</v>
      </c>
      <c r="G56" s="469">
        <f t="shared" si="0"/>
        <v>1542185</v>
      </c>
      <c r="H56" s="469">
        <f t="shared" si="0"/>
        <v>1091912</v>
      </c>
      <c r="I56" s="469">
        <f t="shared" si="0"/>
        <v>328273</v>
      </c>
      <c r="J56" s="469">
        <f t="shared" si="0"/>
        <v>7300</v>
      </c>
      <c r="K56" s="469">
        <f t="shared" si="0"/>
        <v>114700</v>
      </c>
      <c r="L56" s="256"/>
      <c r="M56" s="256"/>
      <c r="N56" s="256"/>
      <c r="O56" s="256">
        <v>166064</v>
      </c>
      <c r="P56" s="256">
        <v>5000</v>
      </c>
      <c r="Q56" s="256"/>
      <c r="R56" s="256"/>
      <c r="S56" s="256"/>
    </row>
    <row r="57" spans="1:19" ht="12.75">
      <c r="A57" s="191"/>
      <c r="B57" s="445" t="s">
        <v>264</v>
      </c>
      <c r="C57" s="445"/>
      <c r="D57" s="446" t="s">
        <v>265</v>
      </c>
      <c r="E57" s="447">
        <f>SUM(E58:E61)</f>
        <v>39000</v>
      </c>
      <c r="F57" s="447">
        <f>SUM(F58:F61)</f>
        <v>34892</v>
      </c>
      <c r="G57" s="447">
        <f>SUM(G58:G61)</f>
        <v>34892</v>
      </c>
      <c r="H57" s="470">
        <f>SUM(H58:H61)</f>
        <v>34892</v>
      </c>
      <c r="I57" s="253">
        <v>0</v>
      </c>
      <c r="J57" s="253"/>
      <c r="K57" s="253"/>
      <c r="L57" s="253"/>
      <c r="M57" s="253"/>
      <c r="N57" s="253"/>
      <c r="O57" s="253"/>
      <c r="P57" s="253"/>
      <c r="Q57" s="253"/>
      <c r="R57" s="253"/>
      <c r="S57" s="253"/>
    </row>
    <row r="58" spans="1:19" ht="25.5">
      <c r="A58" s="191"/>
      <c r="B58" s="191"/>
      <c r="C58" s="191" t="s">
        <v>416</v>
      </c>
      <c r="D58" s="450" t="s">
        <v>417</v>
      </c>
      <c r="E58" s="451">
        <v>26129</v>
      </c>
      <c r="F58" s="466">
        <v>29680</v>
      </c>
      <c r="G58" s="466">
        <v>29680</v>
      </c>
      <c r="H58" s="249">
        <v>29680</v>
      </c>
      <c r="I58" s="249">
        <v>0</v>
      </c>
      <c r="J58" s="249"/>
      <c r="K58" s="249"/>
      <c r="L58" s="249"/>
      <c r="M58" s="249"/>
      <c r="N58" s="249"/>
      <c r="O58" s="249"/>
      <c r="P58" s="249"/>
      <c r="Q58" s="249"/>
      <c r="R58" s="249"/>
      <c r="S58" s="249"/>
    </row>
    <row r="59" spans="1:19" ht="25.5">
      <c r="A59" s="191"/>
      <c r="B59" s="191"/>
      <c r="C59" s="191" t="s">
        <v>418</v>
      </c>
      <c r="D59" s="450" t="s">
        <v>419</v>
      </c>
      <c r="E59" s="451">
        <v>5912</v>
      </c>
      <c r="F59" s="466">
        <v>4500</v>
      </c>
      <c r="G59" s="466">
        <v>4500</v>
      </c>
      <c r="H59" s="249">
        <v>4500</v>
      </c>
      <c r="I59" s="249">
        <v>0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</row>
    <row r="60" spans="1:19" ht="12.75">
      <c r="A60" s="191"/>
      <c r="B60" s="191"/>
      <c r="C60" s="191" t="s">
        <v>420</v>
      </c>
      <c r="D60" s="450" t="s">
        <v>421</v>
      </c>
      <c r="E60" s="463">
        <v>959</v>
      </c>
      <c r="F60" s="466">
        <v>712</v>
      </c>
      <c r="G60" s="466">
        <v>712</v>
      </c>
      <c r="H60" s="249">
        <v>712</v>
      </c>
      <c r="I60" s="249">
        <v>0</v>
      </c>
      <c r="J60" s="249"/>
      <c r="K60" s="249"/>
      <c r="L60" s="249"/>
      <c r="M60" s="249"/>
      <c r="N60" s="249"/>
      <c r="O60" s="249"/>
      <c r="P60" s="249"/>
      <c r="Q60" s="249"/>
      <c r="R60" s="249"/>
      <c r="S60" s="249"/>
    </row>
    <row r="61" spans="1:19" ht="25.5">
      <c r="A61" s="191"/>
      <c r="B61" s="191"/>
      <c r="C61" s="191" t="s">
        <v>390</v>
      </c>
      <c r="D61" s="450" t="s">
        <v>391</v>
      </c>
      <c r="E61" s="463">
        <v>6000</v>
      </c>
      <c r="F61" s="466">
        <v>0</v>
      </c>
      <c r="G61" s="466">
        <v>0</v>
      </c>
      <c r="H61" s="249">
        <v>0</v>
      </c>
      <c r="I61" s="249">
        <v>0</v>
      </c>
      <c r="J61" s="249"/>
      <c r="K61" s="249"/>
      <c r="L61" s="249"/>
      <c r="M61" s="249"/>
      <c r="N61" s="249"/>
      <c r="O61" s="249"/>
      <c r="P61" s="249"/>
      <c r="Q61" s="249"/>
      <c r="R61" s="249"/>
      <c r="S61" s="249"/>
    </row>
    <row r="62" spans="1:19" ht="25.5">
      <c r="A62" s="191"/>
      <c r="B62" s="445" t="s">
        <v>422</v>
      </c>
      <c r="C62" s="445"/>
      <c r="D62" s="446" t="s">
        <v>423</v>
      </c>
      <c r="E62" s="447">
        <f>SUM(E63:E67)</f>
        <v>102700</v>
      </c>
      <c r="F62" s="447">
        <f>SUM(F63:F67)</f>
        <v>99700</v>
      </c>
      <c r="G62" s="447">
        <f>SUM(G63:G67)</f>
        <v>99700</v>
      </c>
      <c r="H62" s="253">
        <v>0</v>
      </c>
      <c r="I62" s="253">
        <f>SUM(I63:I67)</f>
        <v>5000</v>
      </c>
      <c r="J62" s="253">
        <v>0</v>
      </c>
      <c r="K62" s="253">
        <v>94700</v>
      </c>
      <c r="L62" s="253"/>
      <c r="M62" s="253"/>
      <c r="N62" s="253"/>
      <c r="O62" s="253"/>
      <c r="P62" s="253"/>
      <c r="Q62" s="253"/>
      <c r="R62" s="253"/>
      <c r="S62" s="253"/>
    </row>
    <row r="63" spans="1:19" ht="25.5">
      <c r="A63" s="191"/>
      <c r="B63" s="191"/>
      <c r="C63" s="191" t="s">
        <v>424</v>
      </c>
      <c r="D63" s="450" t="s">
        <v>425</v>
      </c>
      <c r="E63" s="451">
        <v>94700</v>
      </c>
      <c r="F63" s="466">
        <v>94700</v>
      </c>
      <c r="G63" s="466">
        <v>94700</v>
      </c>
      <c r="H63" s="249">
        <v>0</v>
      </c>
      <c r="I63" s="249">
        <v>0</v>
      </c>
      <c r="J63" s="249"/>
      <c r="K63" s="249">
        <v>94700</v>
      </c>
      <c r="L63" s="249"/>
      <c r="M63" s="249"/>
      <c r="N63" s="249"/>
      <c r="O63" s="249"/>
      <c r="P63" s="249"/>
      <c r="Q63" s="249"/>
      <c r="R63" s="249"/>
      <c r="S63" s="249"/>
    </row>
    <row r="64" spans="1:19" ht="25.5">
      <c r="A64" s="191"/>
      <c r="B64" s="191"/>
      <c r="C64" s="191" t="s">
        <v>390</v>
      </c>
      <c r="D64" s="450" t="s">
        <v>391</v>
      </c>
      <c r="E64" s="451">
        <v>5000</v>
      </c>
      <c r="F64" s="466">
        <v>3000</v>
      </c>
      <c r="G64" s="466">
        <v>3000</v>
      </c>
      <c r="H64" s="249">
        <v>0</v>
      </c>
      <c r="I64" s="249">
        <v>3000</v>
      </c>
      <c r="J64" s="249"/>
      <c r="K64" s="249"/>
      <c r="L64" s="249"/>
      <c r="M64" s="249"/>
      <c r="N64" s="249"/>
      <c r="O64" s="249"/>
      <c r="P64" s="249"/>
      <c r="Q64" s="249"/>
      <c r="R64" s="249"/>
      <c r="S64" s="249"/>
    </row>
    <row r="65" spans="1:19" ht="12.75">
      <c r="A65" s="191"/>
      <c r="B65" s="191"/>
      <c r="C65" s="191" t="s">
        <v>426</v>
      </c>
      <c r="D65" s="450" t="s">
        <v>427</v>
      </c>
      <c r="E65" s="451">
        <v>1000</v>
      </c>
      <c r="F65" s="466">
        <v>500</v>
      </c>
      <c r="G65" s="466">
        <v>500</v>
      </c>
      <c r="H65" s="249">
        <v>0</v>
      </c>
      <c r="I65" s="249">
        <v>500</v>
      </c>
      <c r="J65" s="249"/>
      <c r="K65" s="249"/>
      <c r="L65" s="249"/>
      <c r="M65" s="249"/>
      <c r="N65" s="249"/>
      <c r="O65" s="249"/>
      <c r="P65" s="249"/>
      <c r="Q65" s="249"/>
      <c r="R65" s="249"/>
      <c r="S65" s="249"/>
    </row>
    <row r="66" spans="1:19" ht="38.25">
      <c r="A66" s="191"/>
      <c r="B66" s="191"/>
      <c r="C66" s="191" t="s">
        <v>428</v>
      </c>
      <c r="D66" s="450" t="s">
        <v>429</v>
      </c>
      <c r="E66" s="451">
        <v>1000</v>
      </c>
      <c r="F66" s="466">
        <v>1000</v>
      </c>
      <c r="G66" s="466">
        <v>1000</v>
      </c>
      <c r="H66" s="249">
        <v>0</v>
      </c>
      <c r="I66" s="249">
        <v>1000</v>
      </c>
      <c r="J66" s="249"/>
      <c r="K66" s="249"/>
      <c r="L66" s="249"/>
      <c r="M66" s="249"/>
      <c r="N66" s="249"/>
      <c r="O66" s="249"/>
      <c r="P66" s="249"/>
      <c r="Q66" s="249"/>
      <c r="R66" s="249"/>
      <c r="S66" s="249"/>
    </row>
    <row r="67" spans="1:19" ht="51">
      <c r="A67" s="191"/>
      <c r="B67" s="191"/>
      <c r="C67" s="191" t="s">
        <v>430</v>
      </c>
      <c r="D67" s="450" t="s">
        <v>431</v>
      </c>
      <c r="E67" s="451">
        <v>1000</v>
      </c>
      <c r="F67" s="466">
        <v>500</v>
      </c>
      <c r="G67" s="466">
        <v>500</v>
      </c>
      <c r="H67" s="249">
        <v>0</v>
      </c>
      <c r="I67" s="249">
        <v>500</v>
      </c>
      <c r="J67" s="249"/>
      <c r="K67" s="249"/>
      <c r="L67" s="249"/>
      <c r="M67" s="249"/>
      <c r="N67" s="249"/>
      <c r="O67" s="249"/>
      <c r="P67" s="249"/>
      <c r="Q67" s="249"/>
      <c r="R67" s="249"/>
      <c r="S67" s="249"/>
    </row>
    <row r="68" spans="1:19" ht="25.5">
      <c r="A68" s="191"/>
      <c r="B68" s="445" t="s">
        <v>268</v>
      </c>
      <c r="C68" s="445"/>
      <c r="D68" s="446" t="s">
        <v>269</v>
      </c>
      <c r="E68" s="447">
        <f>SUM(E69:E89)</f>
        <v>1271320</v>
      </c>
      <c r="F68" s="464">
        <f>SUM(F69:F89)</f>
        <v>1225190</v>
      </c>
      <c r="G68" s="464">
        <f>SUM(G69:G89)</f>
        <v>1220190</v>
      </c>
      <c r="H68" s="253">
        <f>SUM(H69:H89)</f>
        <v>939590</v>
      </c>
      <c r="I68" s="253">
        <f>SUM(I69:I89)</f>
        <v>280600</v>
      </c>
      <c r="J68" s="253"/>
      <c r="K68" s="253"/>
      <c r="L68" s="253"/>
      <c r="M68" s="253"/>
      <c r="N68" s="253"/>
      <c r="O68" s="253">
        <v>5000</v>
      </c>
      <c r="P68" s="253">
        <v>5000</v>
      </c>
      <c r="Q68" s="253"/>
      <c r="R68" s="253"/>
      <c r="S68" s="253"/>
    </row>
    <row r="69" spans="1:19" ht="25.5">
      <c r="A69" s="191"/>
      <c r="B69" s="191"/>
      <c r="C69" s="191" t="s">
        <v>416</v>
      </c>
      <c r="D69" s="450" t="s">
        <v>417</v>
      </c>
      <c r="E69" s="451">
        <v>698000</v>
      </c>
      <c r="F69" s="466">
        <v>705000</v>
      </c>
      <c r="G69" s="466">
        <v>705000</v>
      </c>
      <c r="H69" s="249">
        <v>705000</v>
      </c>
      <c r="I69" s="249">
        <v>0</v>
      </c>
      <c r="J69" s="249"/>
      <c r="K69" s="249"/>
      <c r="L69" s="249"/>
      <c r="M69" s="249"/>
      <c r="N69" s="249"/>
      <c r="O69" s="249"/>
      <c r="P69" s="249"/>
      <c r="Q69" s="249"/>
      <c r="R69" s="249"/>
      <c r="S69" s="249"/>
    </row>
    <row r="70" spans="1:19" ht="25.5">
      <c r="A70" s="191"/>
      <c r="B70" s="191"/>
      <c r="C70" s="191" t="s">
        <v>432</v>
      </c>
      <c r="D70" s="450" t="s">
        <v>433</v>
      </c>
      <c r="E70" s="451">
        <v>60999</v>
      </c>
      <c r="F70" s="466">
        <v>62000</v>
      </c>
      <c r="G70" s="466">
        <v>62000</v>
      </c>
      <c r="H70" s="249">
        <v>62000</v>
      </c>
      <c r="I70" s="249">
        <v>0</v>
      </c>
      <c r="J70" s="249"/>
      <c r="K70" s="249"/>
      <c r="L70" s="249"/>
      <c r="M70" s="249"/>
      <c r="N70" s="249"/>
      <c r="O70" s="249"/>
      <c r="P70" s="249"/>
      <c r="Q70" s="249"/>
      <c r="R70" s="249"/>
      <c r="S70" s="249"/>
    </row>
    <row r="71" spans="1:19" ht="25.5">
      <c r="A71" s="191"/>
      <c r="B71" s="191"/>
      <c r="C71" s="191" t="s">
        <v>418</v>
      </c>
      <c r="D71" s="450" t="s">
        <v>419</v>
      </c>
      <c r="E71" s="451">
        <v>121000</v>
      </c>
      <c r="F71" s="452">
        <v>122210</v>
      </c>
      <c r="G71" s="452">
        <v>122210</v>
      </c>
      <c r="H71" s="249">
        <v>122210</v>
      </c>
      <c r="I71" s="249">
        <v>0</v>
      </c>
      <c r="J71" s="249"/>
      <c r="K71" s="249"/>
      <c r="L71" s="249"/>
      <c r="M71" s="249"/>
      <c r="N71" s="249"/>
      <c r="O71" s="249"/>
      <c r="P71" s="249"/>
      <c r="Q71" s="249"/>
      <c r="R71" s="249"/>
      <c r="S71" s="249"/>
    </row>
    <row r="72" spans="1:19" ht="12.75">
      <c r="A72" s="191"/>
      <c r="B72" s="191"/>
      <c r="C72" s="191" t="s">
        <v>420</v>
      </c>
      <c r="D72" s="450" t="s">
        <v>421</v>
      </c>
      <c r="E72" s="451">
        <v>17200</v>
      </c>
      <c r="F72" s="452">
        <v>17380</v>
      </c>
      <c r="G72" s="452">
        <v>17380</v>
      </c>
      <c r="H72" s="249">
        <v>17380</v>
      </c>
      <c r="I72" s="249">
        <v>0</v>
      </c>
      <c r="J72" s="249"/>
      <c r="K72" s="249"/>
      <c r="L72" s="249"/>
      <c r="M72" s="249"/>
      <c r="N72" s="249"/>
      <c r="O72" s="249"/>
      <c r="P72" s="249"/>
      <c r="Q72" s="249"/>
      <c r="R72" s="249"/>
      <c r="S72" s="249"/>
    </row>
    <row r="73" spans="1:19" ht="32.25" customHeight="1">
      <c r="A73" s="191"/>
      <c r="B73" s="191"/>
      <c r="C73" s="191" t="s">
        <v>434</v>
      </c>
      <c r="D73" s="450" t="s">
        <v>435</v>
      </c>
      <c r="E73" s="451">
        <v>14500</v>
      </c>
      <c r="F73" s="452">
        <v>14700</v>
      </c>
      <c r="G73" s="452">
        <v>14700</v>
      </c>
      <c r="H73" s="249">
        <v>0</v>
      </c>
      <c r="I73" s="249">
        <v>14700</v>
      </c>
      <c r="J73" s="249"/>
      <c r="K73" s="249"/>
      <c r="L73" s="249"/>
      <c r="M73" s="249"/>
      <c r="N73" s="249"/>
      <c r="O73" s="249"/>
      <c r="P73" s="249"/>
      <c r="Q73" s="249"/>
      <c r="R73" s="249"/>
      <c r="S73" s="249"/>
    </row>
    <row r="74" spans="1:19" ht="12.75">
      <c r="A74" s="191"/>
      <c r="B74" s="191"/>
      <c r="C74" s="191" t="s">
        <v>388</v>
      </c>
      <c r="D74" s="450" t="s">
        <v>389</v>
      </c>
      <c r="E74" s="451">
        <v>32200</v>
      </c>
      <c r="F74" s="452">
        <v>33000</v>
      </c>
      <c r="G74" s="452">
        <v>33000</v>
      </c>
      <c r="H74" s="249">
        <v>33000</v>
      </c>
      <c r="I74" s="249">
        <v>0</v>
      </c>
      <c r="J74" s="249"/>
      <c r="K74" s="249"/>
      <c r="L74" s="249"/>
      <c r="M74" s="249"/>
      <c r="N74" s="249"/>
      <c r="O74" s="249"/>
      <c r="P74" s="249"/>
      <c r="Q74" s="249"/>
      <c r="R74" s="249"/>
      <c r="S74" s="249"/>
    </row>
    <row r="75" spans="1:19" ht="25.5">
      <c r="A75" s="191"/>
      <c r="B75" s="191"/>
      <c r="C75" s="191" t="s">
        <v>390</v>
      </c>
      <c r="D75" s="450" t="s">
        <v>391</v>
      </c>
      <c r="E75" s="451">
        <v>65900</v>
      </c>
      <c r="F75" s="452">
        <v>45000</v>
      </c>
      <c r="G75" s="452">
        <v>45000</v>
      </c>
      <c r="H75" s="249">
        <v>0</v>
      </c>
      <c r="I75" s="452">
        <v>45000</v>
      </c>
      <c r="J75" s="249"/>
      <c r="K75" s="249"/>
      <c r="L75" s="249"/>
      <c r="M75" s="249"/>
      <c r="N75" s="249"/>
      <c r="O75" s="249"/>
      <c r="P75" s="249"/>
      <c r="Q75" s="249"/>
      <c r="R75" s="249"/>
      <c r="S75" s="249"/>
    </row>
    <row r="76" spans="1:19" ht="12.75">
      <c r="A76" s="191"/>
      <c r="B76" s="191"/>
      <c r="C76" s="191" t="s">
        <v>407</v>
      </c>
      <c r="D76" s="450" t="s">
        <v>408</v>
      </c>
      <c r="E76" s="451">
        <v>21500</v>
      </c>
      <c r="F76" s="452">
        <v>21500</v>
      </c>
      <c r="G76" s="452">
        <v>21500</v>
      </c>
      <c r="H76" s="249">
        <v>0</v>
      </c>
      <c r="I76" s="452">
        <v>21500</v>
      </c>
      <c r="J76" s="249"/>
      <c r="K76" s="249"/>
      <c r="L76" s="249"/>
      <c r="M76" s="249"/>
      <c r="N76" s="249"/>
      <c r="O76" s="249"/>
      <c r="P76" s="249"/>
      <c r="Q76" s="249"/>
      <c r="R76" s="249"/>
      <c r="S76" s="249"/>
    </row>
    <row r="77" spans="1:19" ht="12.75">
      <c r="A77" s="191"/>
      <c r="B77" s="191"/>
      <c r="C77" s="191" t="s">
        <v>402</v>
      </c>
      <c r="D77" s="450" t="s">
        <v>403</v>
      </c>
      <c r="E77" s="451">
        <v>2000</v>
      </c>
      <c r="F77" s="452">
        <v>2000</v>
      </c>
      <c r="G77" s="452">
        <v>2000</v>
      </c>
      <c r="H77" s="249">
        <v>0</v>
      </c>
      <c r="I77" s="452">
        <v>2000</v>
      </c>
      <c r="J77" s="249"/>
      <c r="K77" s="249"/>
      <c r="L77" s="249"/>
      <c r="M77" s="249"/>
      <c r="N77" s="249"/>
      <c r="O77" s="249"/>
      <c r="P77" s="249"/>
      <c r="Q77" s="249"/>
      <c r="R77" s="249"/>
      <c r="S77" s="249"/>
    </row>
    <row r="78" spans="1:19" ht="12.75">
      <c r="A78" s="191"/>
      <c r="B78" s="191"/>
      <c r="C78" s="191" t="s">
        <v>436</v>
      </c>
      <c r="D78" s="450" t="s">
        <v>437</v>
      </c>
      <c r="E78" s="451">
        <v>2400</v>
      </c>
      <c r="F78" s="452">
        <v>4000</v>
      </c>
      <c r="G78" s="452">
        <v>4000</v>
      </c>
      <c r="H78" s="249">
        <v>0</v>
      </c>
      <c r="I78" s="452">
        <v>4000</v>
      </c>
      <c r="J78" s="249"/>
      <c r="K78" s="249"/>
      <c r="L78" s="249"/>
      <c r="M78" s="249"/>
      <c r="N78" s="249"/>
      <c r="O78" s="249"/>
      <c r="P78" s="249"/>
      <c r="Q78" s="249"/>
      <c r="R78" s="249"/>
      <c r="S78" s="249"/>
    </row>
    <row r="79" spans="1:19" ht="12.75">
      <c r="A79" s="191"/>
      <c r="B79" s="191"/>
      <c r="C79" s="191" t="s">
        <v>378</v>
      </c>
      <c r="D79" s="450" t="s">
        <v>379</v>
      </c>
      <c r="E79" s="451">
        <v>110120</v>
      </c>
      <c r="F79" s="452">
        <v>80000</v>
      </c>
      <c r="G79" s="452">
        <v>80000</v>
      </c>
      <c r="H79" s="249">
        <v>0</v>
      </c>
      <c r="I79" s="452">
        <v>80000</v>
      </c>
      <c r="J79" s="249"/>
      <c r="K79" s="249"/>
      <c r="L79" s="249"/>
      <c r="M79" s="249"/>
      <c r="N79" s="249"/>
      <c r="O79" s="249"/>
      <c r="P79" s="249"/>
      <c r="Q79" s="249"/>
      <c r="R79" s="249"/>
      <c r="S79" s="249"/>
    </row>
    <row r="80" spans="1:19" ht="25.5">
      <c r="A80" s="191"/>
      <c r="B80" s="191"/>
      <c r="C80" s="191" t="s">
        <v>438</v>
      </c>
      <c r="D80" s="450" t="s">
        <v>439</v>
      </c>
      <c r="E80" s="451">
        <v>14500</v>
      </c>
      <c r="F80" s="452">
        <v>18900</v>
      </c>
      <c r="G80" s="452">
        <v>18900</v>
      </c>
      <c r="H80" s="249">
        <v>0</v>
      </c>
      <c r="I80" s="452">
        <v>18900</v>
      </c>
      <c r="J80" s="249"/>
      <c r="K80" s="249"/>
      <c r="L80" s="249"/>
      <c r="M80" s="249"/>
      <c r="N80" s="249"/>
      <c r="O80" s="249"/>
      <c r="P80" s="249"/>
      <c r="Q80" s="249"/>
      <c r="R80" s="249"/>
      <c r="S80" s="249"/>
    </row>
    <row r="81" spans="1:19" ht="38.25">
      <c r="A81" s="191"/>
      <c r="B81" s="191"/>
      <c r="C81" s="191" t="s">
        <v>440</v>
      </c>
      <c r="D81" s="450" t="s">
        <v>441</v>
      </c>
      <c r="E81" s="451">
        <v>4500</v>
      </c>
      <c r="F81" s="452">
        <v>4500</v>
      </c>
      <c r="G81" s="452">
        <v>4500</v>
      </c>
      <c r="H81" s="249">
        <v>0</v>
      </c>
      <c r="I81" s="452">
        <v>4500</v>
      </c>
      <c r="J81" s="249"/>
      <c r="K81" s="249"/>
      <c r="L81" s="249"/>
      <c r="M81" s="249"/>
      <c r="N81" s="249"/>
      <c r="O81" s="249"/>
      <c r="P81" s="249"/>
      <c r="Q81" s="249"/>
      <c r="R81" s="249"/>
      <c r="S81" s="249"/>
    </row>
    <row r="82" spans="1:19" ht="38.25">
      <c r="A82" s="191"/>
      <c r="B82" s="191"/>
      <c r="C82" s="191" t="s">
        <v>442</v>
      </c>
      <c r="D82" s="450" t="s">
        <v>443</v>
      </c>
      <c r="E82" s="451">
        <v>14600</v>
      </c>
      <c r="F82" s="452">
        <v>14600</v>
      </c>
      <c r="G82" s="452">
        <v>14600</v>
      </c>
      <c r="H82" s="249">
        <v>0</v>
      </c>
      <c r="I82" s="452">
        <v>14600</v>
      </c>
      <c r="J82" s="249"/>
      <c r="K82" s="249"/>
      <c r="L82" s="249"/>
      <c r="M82" s="249"/>
      <c r="N82" s="249"/>
      <c r="O82" s="249"/>
      <c r="P82" s="249"/>
      <c r="Q82" s="249"/>
      <c r="R82" s="249"/>
      <c r="S82" s="249"/>
    </row>
    <row r="83" spans="1:19" ht="12.75">
      <c r="A83" s="191"/>
      <c r="B83" s="191"/>
      <c r="C83" s="191" t="s">
        <v>426</v>
      </c>
      <c r="D83" s="450" t="s">
        <v>427</v>
      </c>
      <c r="E83" s="451">
        <v>29800</v>
      </c>
      <c r="F83" s="452">
        <v>20800</v>
      </c>
      <c r="G83" s="452">
        <v>20800</v>
      </c>
      <c r="H83" s="249">
        <v>0</v>
      </c>
      <c r="I83" s="452">
        <v>20800</v>
      </c>
      <c r="J83" s="249"/>
      <c r="K83" s="249"/>
      <c r="L83" s="249"/>
      <c r="M83" s="249"/>
      <c r="N83" s="249"/>
      <c r="O83" s="249"/>
      <c r="P83" s="249"/>
      <c r="Q83" s="249"/>
      <c r="R83" s="249"/>
      <c r="S83" s="249"/>
    </row>
    <row r="84" spans="1:19" ht="12.75">
      <c r="A84" s="191"/>
      <c r="B84" s="191"/>
      <c r="C84" s="191" t="s">
        <v>392</v>
      </c>
      <c r="D84" s="450" t="s">
        <v>393</v>
      </c>
      <c r="E84" s="451">
        <v>7000</v>
      </c>
      <c r="F84" s="452">
        <v>7000</v>
      </c>
      <c r="G84" s="452">
        <v>7000</v>
      </c>
      <c r="H84" s="249">
        <v>0</v>
      </c>
      <c r="I84" s="452">
        <v>7000</v>
      </c>
      <c r="J84" s="249"/>
      <c r="K84" s="249"/>
      <c r="L84" s="249"/>
      <c r="M84" s="249"/>
      <c r="N84" s="249"/>
      <c r="O84" s="249"/>
      <c r="P84" s="249"/>
      <c r="Q84" s="249"/>
      <c r="R84" s="249"/>
      <c r="S84" s="249"/>
    </row>
    <row r="85" spans="1:19" ht="25.5">
      <c r="A85" s="191"/>
      <c r="B85" s="191"/>
      <c r="C85" s="191" t="s">
        <v>444</v>
      </c>
      <c r="D85" s="450" t="s">
        <v>445</v>
      </c>
      <c r="E85" s="451">
        <v>32001</v>
      </c>
      <c r="F85" s="452">
        <v>33000</v>
      </c>
      <c r="G85" s="452">
        <v>33000</v>
      </c>
      <c r="H85" s="249">
        <v>0</v>
      </c>
      <c r="I85" s="452">
        <v>33000</v>
      </c>
      <c r="J85" s="249"/>
      <c r="K85" s="249"/>
      <c r="L85" s="249"/>
      <c r="M85" s="249"/>
      <c r="N85" s="249"/>
      <c r="O85" s="249"/>
      <c r="P85" s="249"/>
      <c r="Q85" s="249"/>
      <c r="R85" s="249"/>
      <c r="S85" s="249"/>
    </row>
    <row r="86" spans="1:19" ht="38.25">
      <c r="A86" s="191"/>
      <c r="B86" s="191"/>
      <c r="C86" s="191" t="s">
        <v>428</v>
      </c>
      <c r="D86" s="450" t="s">
        <v>429</v>
      </c>
      <c r="E86" s="451">
        <v>9500</v>
      </c>
      <c r="F86" s="452">
        <v>5000</v>
      </c>
      <c r="G86" s="452">
        <v>5000</v>
      </c>
      <c r="H86" s="249">
        <v>0</v>
      </c>
      <c r="I86" s="452">
        <v>5000</v>
      </c>
      <c r="J86" s="249"/>
      <c r="K86" s="249"/>
      <c r="L86" s="249"/>
      <c r="M86" s="249"/>
      <c r="N86" s="249"/>
      <c r="O86" s="249"/>
      <c r="P86" s="249"/>
      <c r="Q86" s="249"/>
      <c r="R86" s="249"/>
      <c r="S86" s="249"/>
    </row>
    <row r="87" spans="1:19" ht="51">
      <c r="A87" s="191"/>
      <c r="B87" s="191"/>
      <c r="C87" s="191" t="s">
        <v>430</v>
      </c>
      <c r="D87" s="450" t="s">
        <v>431</v>
      </c>
      <c r="E87" s="451">
        <v>3600</v>
      </c>
      <c r="F87" s="452">
        <v>3600</v>
      </c>
      <c r="G87" s="452">
        <v>3600</v>
      </c>
      <c r="H87" s="249">
        <v>0</v>
      </c>
      <c r="I87" s="452">
        <v>3600</v>
      </c>
      <c r="J87" s="249"/>
      <c r="K87" s="249"/>
      <c r="L87" s="249"/>
      <c r="M87" s="249"/>
      <c r="N87" s="249"/>
      <c r="O87" s="249"/>
      <c r="P87" s="249"/>
      <c r="Q87" s="249"/>
      <c r="R87" s="249"/>
      <c r="S87" s="249"/>
    </row>
    <row r="88" spans="1:19" ht="38.25">
      <c r="A88" s="191"/>
      <c r="B88" s="191"/>
      <c r="C88" s="191" t="s">
        <v>446</v>
      </c>
      <c r="D88" s="450" t="s">
        <v>447</v>
      </c>
      <c r="E88" s="451">
        <v>10000</v>
      </c>
      <c r="F88" s="452">
        <v>6000</v>
      </c>
      <c r="G88" s="452">
        <v>6000</v>
      </c>
      <c r="H88" s="249">
        <v>0</v>
      </c>
      <c r="I88" s="452">
        <v>6000</v>
      </c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ht="38.25">
      <c r="A89" s="191"/>
      <c r="B89" s="191"/>
      <c r="C89" s="191" t="s">
        <v>409</v>
      </c>
      <c r="D89" s="450" t="s">
        <v>410</v>
      </c>
      <c r="E89" s="463">
        <v>0</v>
      </c>
      <c r="F89" s="452">
        <v>5000</v>
      </c>
      <c r="G89" s="452"/>
      <c r="H89" s="249">
        <v>0</v>
      </c>
      <c r="I89" s="249">
        <v>0</v>
      </c>
      <c r="J89" s="249"/>
      <c r="K89" s="249"/>
      <c r="L89" s="249"/>
      <c r="M89" s="249"/>
      <c r="N89" s="249"/>
      <c r="O89" s="249">
        <v>5000</v>
      </c>
      <c r="P89" s="249">
        <v>5000</v>
      </c>
      <c r="Q89" s="249"/>
      <c r="R89" s="249"/>
      <c r="S89" s="249"/>
    </row>
    <row r="90" spans="1:19" ht="25.5">
      <c r="A90" s="191"/>
      <c r="B90" s="445" t="s">
        <v>448</v>
      </c>
      <c r="C90" s="445"/>
      <c r="D90" s="446" t="s">
        <v>449</v>
      </c>
      <c r="E90" s="447">
        <f>SUM(E91:E93)</f>
        <v>13300</v>
      </c>
      <c r="F90" s="448">
        <f>F91</f>
        <v>7300</v>
      </c>
      <c r="G90" s="448">
        <f>G91</f>
        <v>7300</v>
      </c>
      <c r="H90" s="252">
        <v>0</v>
      </c>
      <c r="I90" s="252">
        <v>0</v>
      </c>
      <c r="J90" s="252">
        <v>7300</v>
      </c>
      <c r="K90" s="252"/>
      <c r="L90" s="252"/>
      <c r="M90" s="252"/>
      <c r="N90" s="252"/>
      <c r="O90" s="252"/>
      <c r="P90" s="210"/>
      <c r="Q90" s="210"/>
      <c r="R90" s="210"/>
      <c r="S90" s="210"/>
    </row>
    <row r="91" spans="1:19" ht="76.5">
      <c r="A91" s="191"/>
      <c r="B91" s="191"/>
      <c r="C91" s="191" t="s">
        <v>450</v>
      </c>
      <c r="D91" s="450" t="s">
        <v>451</v>
      </c>
      <c r="E91" s="451">
        <v>7300</v>
      </c>
      <c r="F91" s="452">
        <v>7300</v>
      </c>
      <c r="G91" s="452">
        <v>7300</v>
      </c>
      <c r="H91" s="249">
        <v>0</v>
      </c>
      <c r="I91" s="249">
        <v>0</v>
      </c>
      <c r="J91" s="249">
        <v>7300</v>
      </c>
      <c r="K91" s="249"/>
      <c r="L91" s="249"/>
      <c r="M91" s="249"/>
      <c r="N91" s="249"/>
      <c r="O91" s="249"/>
      <c r="P91" s="249"/>
      <c r="Q91" s="249"/>
      <c r="R91" s="249"/>
      <c r="S91" s="249"/>
    </row>
    <row r="92" spans="1:19" ht="25.5">
      <c r="A92" s="191"/>
      <c r="B92" s="191"/>
      <c r="C92" s="191" t="s">
        <v>390</v>
      </c>
      <c r="D92" s="450" t="s">
        <v>391</v>
      </c>
      <c r="E92" s="451">
        <v>3000</v>
      </c>
      <c r="F92" s="452">
        <v>0</v>
      </c>
      <c r="G92" s="452">
        <v>0</v>
      </c>
      <c r="H92" s="249">
        <v>0</v>
      </c>
      <c r="I92" s="249">
        <v>0</v>
      </c>
      <c r="J92" s="249">
        <v>0</v>
      </c>
      <c r="K92" s="249"/>
      <c r="L92" s="249"/>
      <c r="M92" s="249"/>
      <c r="N92" s="249"/>
      <c r="O92" s="249"/>
      <c r="P92" s="249"/>
      <c r="Q92" s="249"/>
      <c r="R92" s="249"/>
      <c r="S92" s="249"/>
    </row>
    <row r="93" spans="1:19" ht="12.75">
      <c r="A93" s="191"/>
      <c r="B93" s="191"/>
      <c r="C93" s="191" t="s">
        <v>378</v>
      </c>
      <c r="D93" s="450" t="s">
        <v>379</v>
      </c>
      <c r="E93" s="451">
        <v>3000</v>
      </c>
      <c r="F93" s="452">
        <v>0</v>
      </c>
      <c r="G93" s="452">
        <v>0</v>
      </c>
      <c r="H93" s="249">
        <v>0</v>
      </c>
      <c r="I93" s="249">
        <v>0</v>
      </c>
      <c r="J93" s="249">
        <v>0</v>
      </c>
      <c r="K93" s="249"/>
      <c r="L93" s="249"/>
      <c r="M93" s="249"/>
      <c r="N93" s="249"/>
      <c r="O93" s="249"/>
      <c r="P93" s="249"/>
      <c r="Q93" s="249"/>
      <c r="R93" s="249"/>
      <c r="S93" s="249"/>
    </row>
    <row r="94" spans="1:19" ht="12.75">
      <c r="A94" s="191"/>
      <c r="B94" s="445" t="s">
        <v>272</v>
      </c>
      <c r="C94" s="445"/>
      <c r="D94" s="446" t="s">
        <v>247</v>
      </c>
      <c r="E94" s="447">
        <f>SUM(E95:E106)</f>
        <v>219465</v>
      </c>
      <c r="F94" s="447">
        <f>SUM(F95:F106)</f>
        <v>341167</v>
      </c>
      <c r="G94" s="448">
        <f>SUM(G95:G106)</f>
        <v>180103</v>
      </c>
      <c r="H94" s="252">
        <f>SUM(H95:H106)</f>
        <v>117430</v>
      </c>
      <c r="I94" s="252">
        <f>SUM(I95:I106)</f>
        <v>42673</v>
      </c>
      <c r="J94" s="252"/>
      <c r="K94" s="252">
        <v>20000</v>
      </c>
      <c r="L94" s="252"/>
      <c r="M94" s="252"/>
      <c r="N94" s="252"/>
      <c r="O94" s="252">
        <v>161064</v>
      </c>
      <c r="P94" s="210"/>
      <c r="Q94" s="210"/>
      <c r="R94" s="210"/>
      <c r="S94" s="210"/>
    </row>
    <row r="95" spans="1:19" ht="51">
      <c r="A95" s="191"/>
      <c r="B95" s="459"/>
      <c r="C95" s="459" t="s">
        <v>452</v>
      </c>
      <c r="D95" s="460" t="s">
        <v>453</v>
      </c>
      <c r="E95" s="461">
        <v>8429</v>
      </c>
      <c r="F95" s="462">
        <v>9973</v>
      </c>
      <c r="G95" s="462">
        <v>9973</v>
      </c>
      <c r="H95" s="249">
        <v>0</v>
      </c>
      <c r="I95" s="249">
        <v>9973</v>
      </c>
      <c r="J95" s="249">
        <v>0</v>
      </c>
      <c r="K95" s="249">
        <v>0</v>
      </c>
      <c r="L95" s="249"/>
      <c r="M95" s="249"/>
      <c r="N95" s="249"/>
      <c r="O95" s="249"/>
      <c r="P95" s="249"/>
      <c r="Q95" s="249"/>
      <c r="R95" s="249"/>
      <c r="S95" s="249"/>
    </row>
    <row r="96" spans="1:19" ht="25.5">
      <c r="A96" s="191"/>
      <c r="B96" s="191"/>
      <c r="C96" s="191" t="s">
        <v>424</v>
      </c>
      <c r="D96" s="450" t="s">
        <v>425</v>
      </c>
      <c r="E96" s="451">
        <v>20000</v>
      </c>
      <c r="F96" s="452">
        <v>20000</v>
      </c>
      <c r="G96" s="452">
        <v>20000</v>
      </c>
      <c r="H96" s="249">
        <v>0</v>
      </c>
      <c r="I96" s="249">
        <v>0</v>
      </c>
      <c r="J96" s="249">
        <v>0</v>
      </c>
      <c r="K96" s="249">
        <v>20000</v>
      </c>
      <c r="L96" s="249"/>
      <c r="M96" s="249"/>
      <c r="N96" s="249"/>
      <c r="O96" s="249"/>
      <c r="P96" s="249"/>
      <c r="Q96" s="249"/>
      <c r="R96" s="249"/>
      <c r="S96" s="249"/>
    </row>
    <row r="97" spans="1:19" ht="25.5">
      <c r="A97" s="191"/>
      <c r="B97" s="191"/>
      <c r="C97" s="191" t="s">
        <v>416</v>
      </c>
      <c r="D97" s="450" t="s">
        <v>417</v>
      </c>
      <c r="E97" s="451">
        <v>85000</v>
      </c>
      <c r="F97" s="452">
        <v>90000</v>
      </c>
      <c r="G97" s="452">
        <v>90000</v>
      </c>
      <c r="H97" s="249">
        <v>90000</v>
      </c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</row>
    <row r="98" spans="1:19" ht="25.5">
      <c r="A98" s="191"/>
      <c r="B98" s="191"/>
      <c r="C98" s="191" t="s">
        <v>432</v>
      </c>
      <c r="D98" s="450" t="s">
        <v>433</v>
      </c>
      <c r="E98" s="451">
        <v>1600</v>
      </c>
      <c r="F98" s="452">
        <v>7650</v>
      </c>
      <c r="G98" s="452">
        <v>7650</v>
      </c>
      <c r="H98" s="249">
        <v>7650</v>
      </c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</row>
    <row r="99" spans="1:19" ht="25.5">
      <c r="A99" s="191"/>
      <c r="B99" s="191"/>
      <c r="C99" s="191" t="s">
        <v>418</v>
      </c>
      <c r="D99" s="450" t="s">
        <v>419</v>
      </c>
      <c r="E99" s="451">
        <v>13500</v>
      </c>
      <c r="F99" s="452">
        <v>14800</v>
      </c>
      <c r="G99" s="452">
        <v>14800</v>
      </c>
      <c r="H99" s="249">
        <v>14800</v>
      </c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</row>
    <row r="100" spans="1:19" ht="12.75">
      <c r="A100" s="191"/>
      <c r="B100" s="191"/>
      <c r="C100" s="191" t="s">
        <v>420</v>
      </c>
      <c r="D100" s="450" t="s">
        <v>421</v>
      </c>
      <c r="E100" s="451">
        <v>4170</v>
      </c>
      <c r="F100" s="452">
        <v>4980</v>
      </c>
      <c r="G100" s="452">
        <v>4980</v>
      </c>
      <c r="H100" s="249">
        <v>4980</v>
      </c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</row>
    <row r="101" spans="1:19" ht="25.5">
      <c r="A101" s="191"/>
      <c r="B101" s="191"/>
      <c r="C101" s="191" t="s">
        <v>390</v>
      </c>
      <c r="D101" s="450" t="s">
        <v>391</v>
      </c>
      <c r="E101" s="451">
        <v>3000</v>
      </c>
      <c r="F101" s="452">
        <v>0</v>
      </c>
      <c r="G101" s="452">
        <v>0</v>
      </c>
      <c r="H101" s="249"/>
      <c r="I101" s="452">
        <v>0</v>
      </c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</row>
    <row r="102" spans="1:19" ht="12.75">
      <c r="A102" s="191"/>
      <c r="B102" s="191"/>
      <c r="C102" s="191" t="s">
        <v>402</v>
      </c>
      <c r="D102" s="450" t="s">
        <v>403</v>
      </c>
      <c r="E102" s="463">
        <v>2000</v>
      </c>
      <c r="F102" s="452">
        <v>0</v>
      </c>
      <c r="G102" s="452">
        <v>0</v>
      </c>
      <c r="H102" s="249"/>
      <c r="I102" s="452">
        <v>0</v>
      </c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</row>
    <row r="103" spans="1:19" ht="12.75">
      <c r="A103" s="191"/>
      <c r="B103" s="191"/>
      <c r="C103" s="191" t="s">
        <v>436</v>
      </c>
      <c r="D103" s="450" t="s">
        <v>437</v>
      </c>
      <c r="E103" s="463">
        <v>500</v>
      </c>
      <c r="F103" s="452">
        <v>1200</v>
      </c>
      <c r="G103" s="452">
        <v>1200</v>
      </c>
      <c r="H103" s="249"/>
      <c r="I103" s="452">
        <v>1200</v>
      </c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</row>
    <row r="104" spans="1:19" ht="12.75">
      <c r="A104" s="191"/>
      <c r="B104" s="191"/>
      <c r="C104" s="191" t="s">
        <v>378</v>
      </c>
      <c r="D104" s="450" t="s">
        <v>379</v>
      </c>
      <c r="E104" s="451">
        <v>11000</v>
      </c>
      <c r="F104" s="452">
        <v>10000</v>
      </c>
      <c r="G104" s="452">
        <v>10000</v>
      </c>
      <c r="H104" s="249"/>
      <c r="I104" s="452">
        <v>10000</v>
      </c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</row>
    <row r="105" spans="1:19" ht="12.75">
      <c r="A105" s="191"/>
      <c r="B105" s="191"/>
      <c r="C105" s="191" t="s">
        <v>392</v>
      </c>
      <c r="D105" s="450" t="s">
        <v>393</v>
      </c>
      <c r="E105" s="451">
        <v>21500</v>
      </c>
      <c r="F105" s="452">
        <v>21500</v>
      </c>
      <c r="G105" s="452">
        <v>21500</v>
      </c>
      <c r="H105" s="249"/>
      <c r="I105" s="452">
        <v>21500</v>
      </c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</row>
    <row r="106" spans="1:19" ht="51">
      <c r="A106" s="191"/>
      <c r="B106" s="191"/>
      <c r="C106" s="191" t="s">
        <v>454</v>
      </c>
      <c r="D106" s="450" t="s">
        <v>455</v>
      </c>
      <c r="E106" s="451">
        <v>48766</v>
      </c>
      <c r="F106" s="452">
        <v>161064</v>
      </c>
      <c r="G106" s="452">
        <v>0</v>
      </c>
      <c r="H106" s="249"/>
      <c r="I106" s="452">
        <v>0</v>
      </c>
      <c r="J106" s="249"/>
      <c r="K106" s="249"/>
      <c r="L106" s="249"/>
      <c r="M106" s="249"/>
      <c r="N106" s="249"/>
      <c r="O106" s="249">
        <v>161064</v>
      </c>
      <c r="P106" s="249"/>
      <c r="Q106" s="249"/>
      <c r="R106" s="249"/>
      <c r="S106" s="249"/>
    </row>
    <row r="107" spans="1:19" ht="63.75">
      <c r="A107" s="179" t="s">
        <v>275</v>
      </c>
      <c r="B107" s="179"/>
      <c r="C107" s="179"/>
      <c r="D107" s="441" t="s">
        <v>276</v>
      </c>
      <c r="E107" s="471">
        <f>E108+E111</f>
        <v>7187</v>
      </c>
      <c r="F107" s="443">
        <f>F108</f>
        <v>800</v>
      </c>
      <c r="G107" s="443">
        <v>800</v>
      </c>
      <c r="H107" s="256">
        <v>0</v>
      </c>
      <c r="I107" s="256">
        <v>800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</row>
    <row r="108" spans="1:19" ht="38.25">
      <c r="A108" s="191"/>
      <c r="B108" s="445" t="s">
        <v>277</v>
      </c>
      <c r="C108" s="445"/>
      <c r="D108" s="446" t="s">
        <v>278</v>
      </c>
      <c r="E108" s="472">
        <v>800</v>
      </c>
      <c r="F108" s="448">
        <f>F109</f>
        <v>800</v>
      </c>
      <c r="G108" s="448">
        <v>800</v>
      </c>
      <c r="H108" s="252">
        <v>0</v>
      </c>
      <c r="I108" s="252">
        <v>800</v>
      </c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</row>
    <row r="109" spans="1:19" ht="25.5">
      <c r="A109" s="191"/>
      <c r="B109" s="191"/>
      <c r="C109" s="191" t="s">
        <v>390</v>
      </c>
      <c r="D109" s="450" t="s">
        <v>391</v>
      </c>
      <c r="E109" s="463">
        <v>800</v>
      </c>
      <c r="F109" s="452">
        <v>800</v>
      </c>
      <c r="G109" s="452">
        <v>800</v>
      </c>
      <c r="H109" s="249">
        <v>0</v>
      </c>
      <c r="I109" s="249">
        <v>800</v>
      </c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</row>
    <row r="110" spans="1:19" ht="12.75">
      <c r="A110" s="191"/>
      <c r="B110" s="191"/>
      <c r="C110" s="191"/>
      <c r="D110" s="450"/>
      <c r="E110" s="463"/>
      <c r="F110" s="452"/>
      <c r="G110" s="452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</row>
    <row r="111" spans="1:19" ht="12.75">
      <c r="A111" s="191"/>
      <c r="B111" s="203"/>
      <c r="C111" s="203" t="s">
        <v>370</v>
      </c>
      <c r="D111" s="473"/>
      <c r="E111" s="474">
        <v>6387</v>
      </c>
      <c r="F111" s="458">
        <v>0</v>
      </c>
      <c r="G111" s="458">
        <v>0</v>
      </c>
      <c r="H111" s="252">
        <v>0</v>
      </c>
      <c r="I111" s="252">
        <v>0</v>
      </c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</row>
    <row r="112" spans="1:19" ht="25.5">
      <c r="A112" s="179" t="s">
        <v>279</v>
      </c>
      <c r="B112" s="179"/>
      <c r="C112" s="179"/>
      <c r="D112" s="441" t="s">
        <v>280</v>
      </c>
      <c r="E112" s="442">
        <f aca="true" t="shared" si="1" ref="E112:K112">E113+E129+E131</f>
        <v>202580</v>
      </c>
      <c r="F112" s="442">
        <f t="shared" si="1"/>
        <v>126230</v>
      </c>
      <c r="G112" s="442">
        <f t="shared" si="1"/>
        <v>126230</v>
      </c>
      <c r="H112" s="475">
        <f t="shared" si="1"/>
        <v>48830</v>
      </c>
      <c r="I112" s="475">
        <f t="shared" si="1"/>
        <v>63400</v>
      </c>
      <c r="J112" s="475">
        <f t="shared" si="1"/>
        <v>0</v>
      </c>
      <c r="K112" s="475">
        <f t="shared" si="1"/>
        <v>14000</v>
      </c>
      <c r="L112" s="256"/>
      <c r="M112" s="256"/>
      <c r="N112" s="256"/>
      <c r="O112" s="256"/>
      <c r="P112" s="256"/>
      <c r="Q112" s="256"/>
      <c r="R112" s="256"/>
      <c r="S112" s="256"/>
    </row>
    <row r="113" spans="1:19" ht="12.75">
      <c r="A113" s="191"/>
      <c r="B113" s="445" t="s">
        <v>456</v>
      </c>
      <c r="C113" s="445"/>
      <c r="D113" s="446" t="s">
        <v>457</v>
      </c>
      <c r="E113" s="447">
        <f>SUM(E114:E128)</f>
        <v>133760</v>
      </c>
      <c r="F113" s="447">
        <f>SUM(F114:F128)</f>
        <v>111230</v>
      </c>
      <c r="G113" s="447">
        <f>SUM(G114:G128)</f>
        <v>111230</v>
      </c>
      <c r="H113" s="470">
        <f>SUM(H114:H128)</f>
        <v>48830</v>
      </c>
      <c r="I113" s="470">
        <f>SUM(I114:I128)</f>
        <v>48400</v>
      </c>
      <c r="J113" s="252">
        <v>0</v>
      </c>
      <c r="K113" s="252">
        <f>K114</f>
        <v>14000</v>
      </c>
      <c r="L113" s="252"/>
      <c r="M113" s="252"/>
      <c r="N113" s="252"/>
      <c r="O113" s="252"/>
      <c r="P113" s="252"/>
      <c r="Q113" s="252"/>
      <c r="R113" s="252"/>
      <c r="S113" s="210"/>
    </row>
    <row r="114" spans="1:19" ht="25.5">
      <c r="A114" s="191"/>
      <c r="B114" s="191"/>
      <c r="C114" s="191" t="s">
        <v>424</v>
      </c>
      <c r="D114" s="450" t="s">
        <v>425</v>
      </c>
      <c r="E114" s="451">
        <v>12000</v>
      </c>
      <c r="F114" s="452">
        <v>14000</v>
      </c>
      <c r="G114" s="452">
        <v>14000</v>
      </c>
      <c r="H114" s="249">
        <v>0</v>
      </c>
      <c r="I114" s="249">
        <v>0</v>
      </c>
      <c r="J114" s="249"/>
      <c r="K114" s="249">
        <v>14000</v>
      </c>
      <c r="L114" s="249"/>
      <c r="M114" s="249"/>
      <c r="N114" s="249"/>
      <c r="O114" s="249"/>
      <c r="P114" s="249"/>
      <c r="Q114" s="249"/>
      <c r="R114" s="249"/>
      <c r="S114" s="249"/>
    </row>
    <row r="115" spans="1:19" ht="25.5">
      <c r="A115" s="191"/>
      <c r="B115" s="191"/>
      <c r="C115" s="191" t="s">
        <v>416</v>
      </c>
      <c r="D115" s="450" t="s">
        <v>417</v>
      </c>
      <c r="E115" s="451">
        <v>34000</v>
      </c>
      <c r="F115" s="452">
        <v>34000</v>
      </c>
      <c r="G115" s="452">
        <v>34000</v>
      </c>
      <c r="H115" s="249">
        <v>34000</v>
      </c>
      <c r="I115" s="249">
        <v>0</v>
      </c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</row>
    <row r="116" spans="1:19" ht="25.5">
      <c r="A116" s="191"/>
      <c r="B116" s="191"/>
      <c r="C116" s="191" t="s">
        <v>432</v>
      </c>
      <c r="D116" s="450" t="s">
        <v>433</v>
      </c>
      <c r="E116" s="451">
        <v>2040</v>
      </c>
      <c r="F116" s="452">
        <v>2900</v>
      </c>
      <c r="G116" s="452">
        <v>2900</v>
      </c>
      <c r="H116" s="249">
        <v>2900</v>
      </c>
      <c r="I116" s="249">
        <v>0</v>
      </c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</row>
    <row r="117" spans="1:19" ht="25.5">
      <c r="A117" s="191"/>
      <c r="B117" s="191"/>
      <c r="C117" s="191" t="s">
        <v>418</v>
      </c>
      <c r="D117" s="450" t="s">
        <v>419</v>
      </c>
      <c r="E117" s="451">
        <v>5130</v>
      </c>
      <c r="F117" s="452">
        <v>5130</v>
      </c>
      <c r="G117" s="452">
        <v>5130</v>
      </c>
      <c r="H117" s="249">
        <v>5130</v>
      </c>
      <c r="I117" s="249">
        <v>0</v>
      </c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</row>
    <row r="118" spans="1:19" ht="12.75">
      <c r="A118" s="191"/>
      <c r="B118" s="191"/>
      <c r="C118" s="191" t="s">
        <v>420</v>
      </c>
      <c r="D118" s="450" t="s">
        <v>421</v>
      </c>
      <c r="E118" s="463">
        <v>740</v>
      </c>
      <c r="F118" s="452">
        <v>800</v>
      </c>
      <c r="G118" s="452">
        <v>800</v>
      </c>
      <c r="H118" s="249">
        <v>800</v>
      </c>
      <c r="I118" s="249">
        <v>0</v>
      </c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</row>
    <row r="119" spans="1:19" ht="12.75">
      <c r="A119" s="191"/>
      <c r="B119" s="191"/>
      <c r="C119" s="191" t="s">
        <v>388</v>
      </c>
      <c r="D119" s="450" t="s">
        <v>389</v>
      </c>
      <c r="E119" s="451">
        <v>6000</v>
      </c>
      <c r="F119" s="452">
        <v>6000</v>
      </c>
      <c r="G119" s="452">
        <v>6000</v>
      </c>
      <c r="H119" s="249">
        <v>6000</v>
      </c>
      <c r="I119" s="249">
        <v>0</v>
      </c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</row>
    <row r="120" spans="1:19" ht="25.5">
      <c r="A120" s="191"/>
      <c r="B120" s="191"/>
      <c r="C120" s="191" t="s">
        <v>390</v>
      </c>
      <c r="D120" s="450" t="s">
        <v>391</v>
      </c>
      <c r="E120" s="451">
        <v>30550</v>
      </c>
      <c r="F120" s="452">
        <v>25000</v>
      </c>
      <c r="G120" s="452">
        <v>25000</v>
      </c>
      <c r="H120" s="249"/>
      <c r="I120" s="452">
        <v>25000</v>
      </c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</row>
    <row r="121" spans="1:19" ht="12.75">
      <c r="A121" s="191"/>
      <c r="B121" s="191"/>
      <c r="C121" s="191" t="s">
        <v>407</v>
      </c>
      <c r="D121" s="450" t="s">
        <v>408</v>
      </c>
      <c r="E121" s="451">
        <v>10500</v>
      </c>
      <c r="F121" s="452">
        <v>10000</v>
      </c>
      <c r="G121" s="452">
        <v>10000</v>
      </c>
      <c r="H121" s="249"/>
      <c r="I121" s="452">
        <v>10000</v>
      </c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</row>
    <row r="122" spans="1:19" ht="12.75">
      <c r="A122" s="191"/>
      <c r="B122" s="191"/>
      <c r="C122" s="191" t="s">
        <v>402</v>
      </c>
      <c r="D122" s="450" t="s">
        <v>403</v>
      </c>
      <c r="E122" s="451">
        <v>2000</v>
      </c>
      <c r="F122" s="452">
        <v>2000</v>
      </c>
      <c r="G122" s="452">
        <v>2000</v>
      </c>
      <c r="H122" s="249"/>
      <c r="I122" s="452">
        <v>2000</v>
      </c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</row>
    <row r="123" spans="1:19" ht="12.75">
      <c r="A123" s="191"/>
      <c r="B123" s="191"/>
      <c r="C123" s="191" t="s">
        <v>378</v>
      </c>
      <c r="D123" s="450" t="s">
        <v>379</v>
      </c>
      <c r="E123" s="451">
        <v>4000</v>
      </c>
      <c r="F123" s="452">
        <v>4000</v>
      </c>
      <c r="G123" s="452">
        <v>4000</v>
      </c>
      <c r="H123" s="249"/>
      <c r="I123" s="452">
        <v>4000</v>
      </c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</row>
    <row r="124" spans="1:19" ht="25.5">
      <c r="A124" s="191"/>
      <c r="B124" s="191"/>
      <c r="C124" s="191" t="s">
        <v>438</v>
      </c>
      <c r="D124" s="450" t="s">
        <v>439</v>
      </c>
      <c r="E124" s="463">
        <v>1000</v>
      </c>
      <c r="F124" s="452">
        <v>1200</v>
      </c>
      <c r="G124" s="452">
        <v>1200</v>
      </c>
      <c r="H124" s="249"/>
      <c r="I124" s="452">
        <v>1200</v>
      </c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</row>
    <row r="125" spans="1:19" ht="38.25">
      <c r="A125" s="191"/>
      <c r="B125" s="191"/>
      <c r="C125" s="191" t="s">
        <v>440</v>
      </c>
      <c r="D125" s="450" t="s">
        <v>441</v>
      </c>
      <c r="E125" s="451">
        <v>1200</v>
      </c>
      <c r="F125" s="452">
        <v>1600</v>
      </c>
      <c r="G125" s="452">
        <v>1600</v>
      </c>
      <c r="H125" s="249"/>
      <c r="I125" s="452">
        <v>1600</v>
      </c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</row>
    <row r="126" spans="1:19" ht="12.75">
      <c r="A126" s="191"/>
      <c r="B126" s="191"/>
      <c r="C126" s="191" t="s">
        <v>392</v>
      </c>
      <c r="D126" s="450" t="s">
        <v>393</v>
      </c>
      <c r="E126" s="451">
        <v>4000</v>
      </c>
      <c r="F126" s="452">
        <v>4000</v>
      </c>
      <c r="G126" s="452">
        <v>4000</v>
      </c>
      <c r="H126" s="249"/>
      <c r="I126" s="452">
        <v>4000</v>
      </c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</row>
    <row r="127" spans="1:19" ht="38.25">
      <c r="A127" s="191"/>
      <c r="B127" s="191"/>
      <c r="C127" s="191" t="s">
        <v>428</v>
      </c>
      <c r="D127" s="450" t="s">
        <v>429</v>
      </c>
      <c r="E127" s="463">
        <v>600</v>
      </c>
      <c r="F127" s="452">
        <v>600</v>
      </c>
      <c r="G127" s="452">
        <v>600</v>
      </c>
      <c r="H127" s="249"/>
      <c r="I127" s="452">
        <v>600</v>
      </c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</row>
    <row r="128" spans="1:19" ht="38.25">
      <c r="A128" s="191"/>
      <c r="B128" s="191"/>
      <c r="C128" s="191" t="s">
        <v>409</v>
      </c>
      <c r="D128" s="450" t="s">
        <v>410</v>
      </c>
      <c r="E128" s="463">
        <v>20000</v>
      </c>
      <c r="F128" s="452">
        <v>0</v>
      </c>
      <c r="G128" s="452">
        <v>0</v>
      </c>
      <c r="H128" s="249"/>
      <c r="I128" s="452">
        <v>0</v>
      </c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</row>
    <row r="129" spans="1:19" ht="12.75">
      <c r="A129" s="191"/>
      <c r="B129" s="445" t="s">
        <v>281</v>
      </c>
      <c r="C129" s="445"/>
      <c r="D129" s="446" t="s">
        <v>282</v>
      </c>
      <c r="E129" s="472">
        <v>500</v>
      </c>
      <c r="F129" s="448">
        <v>0</v>
      </c>
      <c r="G129" s="448">
        <v>0</v>
      </c>
      <c r="H129" s="253">
        <v>0</v>
      </c>
      <c r="I129" s="253">
        <v>0</v>
      </c>
      <c r="J129" s="253">
        <v>0</v>
      </c>
      <c r="K129" s="253">
        <v>0</v>
      </c>
      <c r="L129" s="253"/>
      <c r="M129" s="253"/>
      <c r="N129" s="253"/>
      <c r="O129" s="253"/>
      <c r="P129" s="253"/>
      <c r="Q129" s="253"/>
      <c r="R129" s="253"/>
      <c r="S129" s="253"/>
    </row>
    <row r="130" spans="1:19" ht="25.5">
      <c r="A130" s="191"/>
      <c r="B130" s="191"/>
      <c r="C130" s="191" t="s">
        <v>390</v>
      </c>
      <c r="D130" s="450" t="s">
        <v>391</v>
      </c>
      <c r="E130" s="463">
        <v>500</v>
      </c>
      <c r="F130" s="452">
        <v>0</v>
      </c>
      <c r="G130" s="452">
        <v>0</v>
      </c>
      <c r="H130" s="249">
        <v>0</v>
      </c>
      <c r="I130" s="249">
        <v>0</v>
      </c>
      <c r="J130" s="249">
        <v>0</v>
      </c>
      <c r="K130" s="249">
        <v>0</v>
      </c>
      <c r="L130" s="249"/>
      <c r="M130" s="249"/>
      <c r="N130" s="249"/>
      <c r="O130" s="249"/>
      <c r="P130" s="249"/>
      <c r="Q130" s="249"/>
      <c r="R130" s="249"/>
      <c r="S130" s="249"/>
    </row>
    <row r="131" spans="1:19" ht="12.75">
      <c r="A131" s="191"/>
      <c r="B131" s="445" t="s">
        <v>458</v>
      </c>
      <c r="C131" s="445"/>
      <c r="D131" s="446" t="s">
        <v>459</v>
      </c>
      <c r="E131" s="447">
        <f>SUM(E132:E137)</f>
        <v>68320</v>
      </c>
      <c r="F131" s="447">
        <f>SUM(F132:F137)</f>
        <v>15000</v>
      </c>
      <c r="G131" s="447">
        <f>SUM(G132:G137)</f>
        <v>15000</v>
      </c>
      <c r="H131" s="253">
        <v>0</v>
      </c>
      <c r="I131" s="476">
        <f>SUM(I132:I137)</f>
        <v>15000</v>
      </c>
      <c r="J131" s="253">
        <v>0</v>
      </c>
      <c r="K131" s="253">
        <v>0</v>
      </c>
      <c r="L131" s="253"/>
      <c r="M131" s="253"/>
      <c r="N131" s="253"/>
      <c r="O131" s="253"/>
      <c r="P131" s="253"/>
      <c r="Q131" s="253"/>
      <c r="R131" s="253"/>
      <c r="S131" s="253"/>
    </row>
    <row r="132" spans="1:19" ht="25.5">
      <c r="A132" s="191"/>
      <c r="B132" s="191"/>
      <c r="C132" s="191" t="s">
        <v>390</v>
      </c>
      <c r="D132" s="450" t="s">
        <v>391</v>
      </c>
      <c r="E132" s="451">
        <v>11000</v>
      </c>
      <c r="F132" s="452">
        <v>10000</v>
      </c>
      <c r="G132" s="452">
        <v>10000</v>
      </c>
      <c r="H132" s="249">
        <v>0</v>
      </c>
      <c r="I132" s="452">
        <v>10000</v>
      </c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</row>
    <row r="133" spans="1:19" ht="12.75">
      <c r="A133" s="191"/>
      <c r="B133" s="191"/>
      <c r="C133" s="191" t="s">
        <v>402</v>
      </c>
      <c r="D133" s="450" t="s">
        <v>403</v>
      </c>
      <c r="E133" s="451">
        <v>3500</v>
      </c>
      <c r="F133" s="452">
        <v>2000</v>
      </c>
      <c r="G133" s="452">
        <v>2000</v>
      </c>
      <c r="H133" s="249">
        <v>0</v>
      </c>
      <c r="I133" s="452">
        <v>2000</v>
      </c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</row>
    <row r="134" spans="1:19" ht="12.75">
      <c r="A134" s="191"/>
      <c r="B134" s="191"/>
      <c r="C134" s="191" t="s">
        <v>378</v>
      </c>
      <c r="D134" s="450" t="s">
        <v>379</v>
      </c>
      <c r="E134" s="451">
        <v>1000</v>
      </c>
      <c r="F134" s="452">
        <v>0</v>
      </c>
      <c r="G134" s="452">
        <v>0</v>
      </c>
      <c r="H134" s="249">
        <v>0</v>
      </c>
      <c r="I134" s="452">
        <v>0</v>
      </c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</row>
    <row r="135" spans="1:19" ht="38.25">
      <c r="A135" s="191"/>
      <c r="B135" s="191"/>
      <c r="C135" s="191" t="s">
        <v>442</v>
      </c>
      <c r="D135" s="450" t="s">
        <v>443</v>
      </c>
      <c r="E135" s="451">
        <v>1000</v>
      </c>
      <c r="F135" s="452">
        <v>1000</v>
      </c>
      <c r="G135" s="452">
        <v>1000</v>
      </c>
      <c r="H135" s="249">
        <v>0</v>
      </c>
      <c r="I135" s="452">
        <v>1000</v>
      </c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</row>
    <row r="136" spans="1:19" ht="12.75">
      <c r="A136" s="191"/>
      <c r="B136" s="191"/>
      <c r="C136" s="191" t="s">
        <v>392</v>
      </c>
      <c r="D136" s="450" t="s">
        <v>393</v>
      </c>
      <c r="E136" s="451">
        <v>2000</v>
      </c>
      <c r="F136" s="452">
        <v>2000</v>
      </c>
      <c r="G136" s="452">
        <v>2000</v>
      </c>
      <c r="H136" s="249">
        <v>0</v>
      </c>
      <c r="I136" s="452">
        <v>2000</v>
      </c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</row>
    <row r="137" spans="1:19" ht="38.25">
      <c r="A137" s="191"/>
      <c r="B137" s="191"/>
      <c r="C137" s="191" t="s">
        <v>409</v>
      </c>
      <c r="D137" s="450" t="s">
        <v>410</v>
      </c>
      <c r="E137" s="451">
        <v>49820</v>
      </c>
      <c r="F137" s="452">
        <v>0</v>
      </c>
      <c r="G137" s="452">
        <v>0</v>
      </c>
      <c r="H137" s="249">
        <v>0</v>
      </c>
      <c r="I137" s="452">
        <v>0</v>
      </c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</row>
    <row r="138" spans="1:19" ht="89.25">
      <c r="A138" s="179" t="s">
        <v>283</v>
      </c>
      <c r="B138" s="179"/>
      <c r="C138" s="179"/>
      <c r="D138" s="441" t="s">
        <v>284</v>
      </c>
      <c r="E138" s="442">
        <f>E139</f>
        <v>28746</v>
      </c>
      <c r="F138" s="443">
        <f>F139</f>
        <v>23500</v>
      </c>
      <c r="G138" s="443">
        <f>G139</f>
        <v>23500</v>
      </c>
      <c r="H138" s="443">
        <f>H139</f>
        <v>20000</v>
      </c>
      <c r="I138" s="256">
        <f>I139</f>
        <v>3500</v>
      </c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</row>
    <row r="139" spans="1:19" ht="38.25">
      <c r="A139" s="191"/>
      <c r="B139" s="445" t="s">
        <v>460</v>
      </c>
      <c r="C139" s="445"/>
      <c r="D139" s="446" t="s">
        <v>461</v>
      </c>
      <c r="E139" s="447">
        <f>SUM(E140:E141)</f>
        <v>28746</v>
      </c>
      <c r="F139" s="180">
        <f>SUM(F140:F141)</f>
        <v>23500</v>
      </c>
      <c r="G139" s="180">
        <f>SUM(G140:G141)</f>
        <v>23500</v>
      </c>
      <c r="H139" s="180">
        <f>SUM(H140:H141)</f>
        <v>20000</v>
      </c>
      <c r="I139" s="253">
        <f>I141</f>
        <v>3500</v>
      </c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</row>
    <row r="140" spans="1:19" ht="25.5">
      <c r="A140" s="191"/>
      <c r="B140" s="191"/>
      <c r="C140" s="191" t="s">
        <v>462</v>
      </c>
      <c r="D140" s="450" t="s">
        <v>463</v>
      </c>
      <c r="E140" s="451">
        <v>25246</v>
      </c>
      <c r="F140" s="181">
        <v>20000</v>
      </c>
      <c r="G140" s="181">
        <v>20000</v>
      </c>
      <c r="H140" s="249">
        <v>20000</v>
      </c>
      <c r="I140" s="249">
        <v>0</v>
      </c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</row>
    <row r="141" spans="1:19" ht="25.5">
      <c r="A141" s="191"/>
      <c r="B141" s="191"/>
      <c r="C141" s="191" t="s">
        <v>464</v>
      </c>
      <c r="D141" s="450" t="s">
        <v>465</v>
      </c>
      <c r="E141" s="451">
        <v>3500</v>
      </c>
      <c r="F141" s="181">
        <v>3500</v>
      </c>
      <c r="G141" s="181">
        <v>3500</v>
      </c>
      <c r="H141" s="249">
        <v>0</v>
      </c>
      <c r="I141" s="249">
        <v>3500</v>
      </c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</row>
    <row r="142" spans="1:19" ht="12.75">
      <c r="A142" s="179" t="s">
        <v>466</v>
      </c>
      <c r="B142" s="179"/>
      <c r="C142" s="179"/>
      <c r="D142" s="441" t="s">
        <v>467</v>
      </c>
      <c r="E142" s="442">
        <f>E143</f>
        <v>284500</v>
      </c>
      <c r="F142" s="182">
        <f>SUM(F143)</f>
        <v>284500</v>
      </c>
      <c r="G142" s="182">
        <f>SUM(G143)</f>
        <v>284500</v>
      </c>
      <c r="H142" s="182">
        <f>SUM(H143)</f>
        <v>0</v>
      </c>
      <c r="I142" s="256"/>
      <c r="J142" s="256"/>
      <c r="K142" s="256"/>
      <c r="L142" s="256"/>
      <c r="M142" s="256"/>
      <c r="N142" s="256">
        <f>N143</f>
        <v>284500</v>
      </c>
      <c r="O142" s="256"/>
      <c r="P142" s="256"/>
      <c r="Q142" s="256"/>
      <c r="R142" s="256"/>
      <c r="S142" s="256"/>
    </row>
    <row r="143" spans="1:19" ht="51">
      <c r="A143" s="191"/>
      <c r="B143" s="445" t="s">
        <v>468</v>
      </c>
      <c r="C143" s="445"/>
      <c r="D143" s="446" t="s">
        <v>469</v>
      </c>
      <c r="E143" s="447">
        <f>E144</f>
        <v>284500</v>
      </c>
      <c r="F143" s="183">
        <f>SUM(F144)</f>
        <v>284500</v>
      </c>
      <c r="G143" s="183">
        <f>SUM(G144)</f>
        <v>284500</v>
      </c>
      <c r="H143" s="253">
        <f>H144</f>
        <v>0</v>
      </c>
      <c r="I143" s="253"/>
      <c r="J143" s="253"/>
      <c r="K143" s="253"/>
      <c r="L143" s="253"/>
      <c r="M143" s="253"/>
      <c r="N143" s="253">
        <v>284500</v>
      </c>
      <c r="O143" s="253"/>
      <c r="P143" s="253"/>
      <c r="Q143" s="253"/>
      <c r="R143" s="253"/>
      <c r="S143" s="253"/>
    </row>
    <row r="144" spans="1:19" ht="89.25">
      <c r="A144" s="191"/>
      <c r="B144" s="191"/>
      <c r="C144" s="191" t="s">
        <v>470</v>
      </c>
      <c r="D144" s="450" t="s">
        <v>471</v>
      </c>
      <c r="E144" s="451">
        <v>284500</v>
      </c>
      <c r="F144" s="181">
        <v>284500</v>
      </c>
      <c r="G144" s="181">
        <v>284500</v>
      </c>
      <c r="H144" s="249">
        <v>0</v>
      </c>
      <c r="I144" s="249">
        <v>0</v>
      </c>
      <c r="J144" s="249">
        <v>0</v>
      </c>
      <c r="K144" s="249">
        <v>0</v>
      </c>
      <c r="L144" s="249">
        <v>0</v>
      </c>
      <c r="M144" s="249">
        <v>0</v>
      </c>
      <c r="N144" s="249">
        <v>284500</v>
      </c>
      <c r="O144" s="249"/>
      <c r="P144" s="249"/>
      <c r="Q144" s="249"/>
      <c r="R144" s="249"/>
      <c r="S144" s="249"/>
    </row>
    <row r="145" spans="1:19" ht="12.75">
      <c r="A145" s="179" t="s">
        <v>323</v>
      </c>
      <c r="B145" s="179"/>
      <c r="C145" s="179"/>
      <c r="D145" s="441" t="s">
        <v>324</v>
      </c>
      <c r="E145" s="442">
        <f>E146</f>
        <v>0</v>
      </c>
      <c r="F145" s="184">
        <f>F146</f>
        <v>130000</v>
      </c>
      <c r="G145" s="184">
        <f>G146</f>
        <v>130000</v>
      </c>
      <c r="H145" s="256">
        <f>H146</f>
        <v>0</v>
      </c>
      <c r="I145" s="256">
        <f>I146</f>
        <v>130000</v>
      </c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</row>
    <row r="146" spans="1:19" ht="12.75">
      <c r="A146" s="191"/>
      <c r="B146" s="445" t="s">
        <v>472</v>
      </c>
      <c r="C146" s="445"/>
      <c r="D146" s="446" t="s">
        <v>473</v>
      </c>
      <c r="E146" s="447">
        <f>E147</f>
        <v>0</v>
      </c>
      <c r="F146" s="183">
        <f>SUM(F147)</f>
        <v>130000</v>
      </c>
      <c r="G146" s="183">
        <f>SUM(G147)</f>
        <v>130000</v>
      </c>
      <c r="H146" s="253">
        <f>H147</f>
        <v>0</v>
      </c>
      <c r="I146" s="253">
        <f>I147</f>
        <v>130000</v>
      </c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</row>
    <row r="147" spans="1:19" ht="12.75">
      <c r="A147" s="191"/>
      <c r="B147" s="191"/>
      <c r="C147" s="191" t="s">
        <v>474</v>
      </c>
      <c r="D147" s="450" t="s">
        <v>556</v>
      </c>
      <c r="E147" s="451">
        <v>0</v>
      </c>
      <c r="F147" s="181">
        <v>130000</v>
      </c>
      <c r="G147" s="181">
        <v>130000</v>
      </c>
      <c r="H147" s="249"/>
      <c r="I147" s="249">
        <v>130000</v>
      </c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</row>
    <row r="148" spans="1:19" ht="12.75">
      <c r="A148" s="179" t="s">
        <v>337</v>
      </c>
      <c r="B148" s="179"/>
      <c r="C148" s="179"/>
      <c r="D148" s="441" t="s">
        <v>338</v>
      </c>
      <c r="E148" s="475">
        <f>E149+E171+E180+E200+E222+E242+E247+E265+E227</f>
        <v>4657248</v>
      </c>
      <c r="F148" s="475">
        <f aca="true" t="shared" si="2" ref="F148:S148">F149+F171+F180+F200+F222+F242+F247+F265</f>
        <v>4462771</v>
      </c>
      <c r="G148" s="475">
        <f t="shared" si="2"/>
        <v>4462771</v>
      </c>
      <c r="H148" s="475">
        <f t="shared" si="2"/>
        <v>3275069</v>
      </c>
      <c r="I148" s="475">
        <f t="shared" si="2"/>
        <v>961177</v>
      </c>
      <c r="J148" s="475">
        <f t="shared" si="2"/>
        <v>25000</v>
      </c>
      <c r="K148" s="475">
        <f t="shared" si="2"/>
        <v>201525</v>
      </c>
      <c r="L148" s="475">
        <f t="shared" si="2"/>
        <v>0</v>
      </c>
      <c r="M148" s="475">
        <f t="shared" si="2"/>
        <v>0</v>
      </c>
      <c r="N148" s="475">
        <f t="shared" si="2"/>
        <v>0</v>
      </c>
      <c r="O148" s="475">
        <f t="shared" si="2"/>
        <v>0</v>
      </c>
      <c r="P148" s="475">
        <f t="shared" si="2"/>
        <v>0</v>
      </c>
      <c r="Q148" s="475">
        <f t="shared" si="2"/>
        <v>0</v>
      </c>
      <c r="R148" s="475">
        <f t="shared" si="2"/>
        <v>0</v>
      </c>
      <c r="S148" s="475">
        <f t="shared" si="2"/>
        <v>0</v>
      </c>
    </row>
    <row r="149" spans="1:19" ht="12.75">
      <c r="A149" s="477"/>
      <c r="B149" s="445" t="s">
        <v>339</v>
      </c>
      <c r="C149" s="445"/>
      <c r="D149" s="446" t="s">
        <v>340</v>
      </c>
      <c r="E149" s="183">
        <f>SUM(E150:E170)</f>
        <v>2614014</v>
      </c>
      <c r="F149" s="197">
        <f>SUM(F150:F170)</f>
        <v>2441030</v>
      </c>
      <c r="G149" s="197">
        <f>SUM(G150:G170)</f>
        <v>2441030</v>
      </c>
      <c r="H149" s="253">
        <f>SUM(H150:H155)</f>
        <v>2002316</v>
      </c>
      <c r="I149" s="253">
        <f>SUM(I150:I170)</f>
        <v>318714</v>
      </c>
      <c r="J149" s="253"/>
      <c r="K149" s="253">
        <f>K150</f>
        <v>120000</v>
      </c>
      <c r="L149" s="253"/>
      <c r="M149" s="253"/>
      <c r="N149" s="253"/>
      <c r="O149" s="253"/>
      <c r="P149" s="253"/>
      <c r="Q149" s="253"/>
      <c r="R149" s="253"/>
      <c r="S149" s="253"/>
    </row>
    <row r="150" spans="1:19" ht="25.5">
      <c r="A150" s="477"/>
      <c r="B150" s="191"/>
      <c r="C150" s="191" t="s">
        <v>475</v>
      </c>
      <c r="D150" s="450" t="s">
        <v>476</v>
      </c>
      <c r="E150" s="185">
        <v>116248</v>
      </c>
      <c r="F150" s="198">
        <v>120000</v>
      </c>
      <c r="G150" s="198">
        <v>120000</v>
      </c>
      <c r="H150" s="249"/>
      <c r="I150" s="249"/>
      <c r="J150" s="249"/>
      <c r="K150" s="249">
        <v>120000</v>
      </c>
      <c r="L150" s="249"/>
      <c r="M150" s="249"/>
      <c r="N150" s="249"/>
      <c r="O150" s="249"/>
      <c r="P150" s="249"/>
      <c r="Q150" s="249"/>
      <c r="R150" s="249"/>
      <c r="S150" s="249"/>
    </row>
    <row r="151" spans="1:19" ht="25.5">
      <c r="A151" s="477"/>
      <c r="B151" s="191"/>
      <c r="C151" s="191" t="s">
        <v>416</v>
      </c>
      <c r="D151" s="450" t="s">
        <v>417</v>
      </c>
      <c r="E151" s="185">
        <v>1511104</v>
      </c>
      <c r="F151" s="198">
        <v>1550686</v>
      </c>
      <c r="G151" s="198">
        <v>1550686</v>
      </c>
      <c r="H151" s="198">
        <v>1550686</v>
      </c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</row>
    <row r="152" spans="1:19" ht="25.5">
      <c r="A152" s="477"/>
      <c r="B152" s="191"/>
      <c r="C152" s="191" t="s">
        <v>432</v>
      </c>
      <c r="D152" s="450" t="s">
        <v>433</v>
      </c>
      <c r="E152" s="185">
        <v>94772</v>
      </c>
      <c r="F152" s="435">
        <v>129000</v>
      </c>
      <c r="G152" s="435">
        <v>129000</v>
      </c>
      <c r="H152" s="435">
        <v>129000</v>
      </c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</row>
    <row r="153" spans="1:19" ht="25.5">
      <c r="A153" s="477"/>
      <c r="B153" s="191"/>
      <c r="C153" s="191" t="s">
        <v>418</v>
      </c>
      <c r="D153" s="450" t="s">
        <v>419</v>
      </c>
      <c r="E153" s="185">
        <v>256166</v>
      </c>
      <c r="F153" s="435">
        <v>272000</v>
      </c>
      <c r="G153" s="435">
        <v>272000</v>
      </c>
      <c r="H153" s="435">
        <v>272000</v>
      </c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</row>
    <row r="154" spans="1:19" ht="12.75">
      <c r="A154" s="477"/>
      <c r="B154" s="191"/>
      <c r="C154" s="191" t="s">
        <v>420</v>
      </c>
      <c r="D154" s="450" t="s">
        <v>421</v>
      </c>
      <c r="E154" s="185">
        <v>42546</v>
      </c>
      <c r="F154" s="198">
        <v>47130</v>
      </c>
      <c r="G154" s="198">
        <v>47130</v>
      </c>
      <c r="H154" s="198">
        <v>47130</v>
      </c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</row>
    <row r="155" spans="1:19" ht="12.75">
      <c r="A155" s="477"/>
      <c r="B155" s="191"/>
      <c r="C155" s="191" t="s">
        <v>388</v>
      </c>
      <c r="D155" s="450" t="s">
        <v>389</v>
      </c>
      <c r="E155" s="185">
        <v>2500</v>
      </c>
      <c r="F155" s="198">
        <v>3500</v>
      </c>
      <c r="G155" s="198">
        <v>3500</v>
      </c>
      <c r="H155" s="198">
        <v>3500</v>
      </c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</row>
    <row r="156" spans="1:19" ht="25.5">
      <c r="A156" s="477"/>
      <c r="B156" s="191"/>
      <c r="C156" s="191" t="s">
        <v>390</v>
      </c>
      <c r="D156" s="450" t="s">
        <v>391</v>
      </c>
      <c r="E156" s="185">
        <v>98530</v>
      </c>
      <c r="F156" s="198">
        <v>21500</v>
      </c>
      <c r="G156" s="198">
        <v>21500</v>
      </c>
      <c r="H156" s="249"/>
      <c r="I156" s="198">
        <v>21500</v>
      </c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</row>
    <row r="157" spans="1:19" ht="25.5">
      <c r="A157" s="477"/>
      <c r="B157" s="191"/>
      <c r="C157" s="191" t="s">
        <v>477</v>
      </c>
      <c r="D157" s="450" t="s">
        <v>478</v>
      </c>
      <c r="E157" s="185">
        <v>19750</v>
      </c>
      <c r="F157" s="198">
        <v>2500</v>
      </c>
      <c r="G157" s="198">
        <v>2500</v>
      </c>
      <c r="H157" s="249"/>
      <c r="I157" s="198">
        <v>2500</v>
      </c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</row>
    <row r="158" spans="1:19" ht="12.75">
      <c r="A158" s="477"/>
      <c r="B158" s="191"/>
      <c r="C158" s="191" t="s">
        <v>407</v>
      </c>
      <c r="D158" s="450" t="s">
        <v>408</v>
      </c>
      <c r="E158" s="185">
        <v>155290</v>
      </c>
      <c r="F158" s="198">
        <v>130600</v>
      </c>
      <c r="G158" s="198">
        <v>130600</v>
      </c>
      <c r="H158" s="249"/>
      <c r="I158" s="198">
        <v>130600</v>
      </c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</row>
    <row r="159" spans="1:19" ht="12.75">
      <c r="A159" s="477"/>
      <c r="B159" s="191"/>
      <c r="C159" s="191" t="s">
        <v>402</v>
      </c>
      <c r="D159" s="450" t="s">
        <v>403</v>
      </c>
      <c r="E159" s="185">
        <v>77368</v>
      </c>
      <c r="F159" s="198">
        <v>7000</v>
      </c>
      <c r="G159" s="198">
        <v>7000</v>
      </c>
      <c r="H159" s="249"/>
      <c r="I159" s="198">
        <v>7000</v>
      </c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</row>
    <row r="160" spans="1:19" ht="12.75">
      <c r="A160" s="477"/>
      <c r="B160" s="191"/>
      <c r="C160" s="191" t="s">
        <v>436</v>
      </c>
      <c r="D160" s="450" t="s">
        <v>437</v>
      </c>
      <c r="E160" s="185">
        <v>3000</v>
      </c>
      <c r="F160" s="198">
        <v>2250</v>
      </c>
      <c r="G160" s="198">
        <v>2250</v>
      </c>
      <c r="H160" s="249"/>
      <c r="I160" s="198">
        <v>2250</v>
      </c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</row>
    <row r="161" spans="1:19" ht="12.75">
      <c r="A161" s="477"/>
      <c r="B161" s="191"/>
      <c r="C161" s="191" t="s">
        <v>378</v>
      </c>
      <c r="D161" s="450" t="s">
        <v>379</v>
      </c>
      <c r="E161" s="185">
        <v>44300</v>
      </c>
      <c r="F161" s="198">
        <v>34550</v>
      </c>
      <c r="G161" s="198">
        <v>34550</v>
      </c>
      <c r="H161" s="249"/>
      <c r="I161" s="198">
        <v>34550</v>
      </c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</row>
    <row r="162" spans="1:19" ht="25.5">
      <c r="A162" s="477"/>
      <c r="B162" s="191"/>
      <c r="C162" s="191" t="s">
        <v>438</v>
      </c>
      <c r="D162" s="450" t="s">
        <v>439</v>
      </c>
      <c r="E162" s="185">
        <v>2600</v>
      </c>
      <c r="F162" s="198">
        <v>2450</v>
      </c>
      <c r="G162" s="198">
        <v>2450</v>
      </c>
      <c r="H162" s="249"/>
      <c r="I162" s="198">
        <v>2450</v>
      </c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</row>
    <row r="163" spans="1:19" ht="38.25">
      <c r="A163" s="477"/>
      <c r="B163" s="191"/>
      <c r="C163" s="191" t="s">
        <v>442</v>
      </c>
      <c r="D163" s="450" t="s">
        <v>443</v>
      </c>
      <c r="E163" s="185">
        <v>5550</v>
      </c>
      <c r="F163" s="198">
        <v>5350</v>
      </c>
      <c r="G163" s="198">
        <v>5350</v>
      </c>
      <c r="H163" s="249"/>
      <c r="I163" s="198">
        <v>5350</v>
      </c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</row>
    <row r="164" spans="1:19" ht="38.25">
      <c r="A164" s="477"/>
      <c r="B164" s="191"/>
      <c r="C164" s="191" t="s">
        <v>479</v>
      </c>
      <c r="D164" s="450" t="s">
        <v>480</v>
      </c>
      <c r="E164" s="185">
        <v>500</v>
      </c>
      <c r="F164" s="435">
        <v>0</v>
      </c>
      <c r="G164" s="435">
        <v>0</v>
      </c>
      <c r="H164" s="436"/>
      <c r="I164" s="435">
        <v>0</v>
      </c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</row>
    <row r="165" spans="1:19" ht="12.75">
      <c r="A165" s="477"/>
      <c r="B165" s="191"/>
      <c r="C165" s="191" t="s">
        <v>426</v>
      </c>
      <c r="D165" s="450" t="s">
        <v>427</v>
      </c>
      <c r="E165" s="185">
        <v>4500</v>
      </c>
      <c r="F165" s="198">
        <v>2600</v>
      </c>
      <c r="G165" s="198">
        <v>2600</v>
      </c>
      <c r="H165" s="249"/>
      <c r="I165" s="198">
        <v>2600</v>
      </c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</row>
    <row r="166" spans="1:19" ht="12.75">
      <c r="A166" s="477"/>
      <c r="B166" s="191"/>
      <c r="C166" s="191" t="s">
        <v>392</v>
      </c>
      <c r="D166" s="450" t="s">
        <v>393</v>
      </c>
      <c r="E166" s="185">
        <v>4750</v>
      </c>
      <c r="F166" s="198">
        <v>5400</v>
      </c>
      <c r="G166" s="198">
        <v>5400</v>
      </c>
      <c r="H166" s="249"/>
      <c r="I166" s="198">
        <v>5400</v>
      </c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</row>
    <row r="167" spans="1:19" ht="25.5">
      <c r="A167" s="477"/>
      <c r="B167" s="191"/>
      <c r="C167" s="191" t="s">
        <v>444</v>
      </c>
      <c r="D167" s="450" t="s">
        <v>445</v>
      </c>
      <c r="E167" s="185">
        <v>166590</v>
      </c>
      <c r="F167" s="198">
        <v>97214</v>
      </c>
      <c r="G167" s="198">
        <v>97214</v>
      </c>
      <c r="H167" s="249"/>
      <c r="I167" s="198">
        <v>97214</v>
      </c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</row>
    <row r="168" spans="1:19" ht="38.25">
      <c r="A168" s="477"/>
      <c r="B168" s="191"/>
      <c r="C168" s="191" t="s">
        <v>428</v>
      </c>
      <c r="D168" s="450" t="s">
        <v>429</v>
      </c>
      <c r="E168" s="185">
        <v>800</v>
      </c>
      <c r="F168" s="198">
        <v>900</v>
      </c>
      <c r="G168" s="198">
        <v>900</v>
      </c>
      <c r="H168" s="249"/>
      <c r="I168" s="198">
        <v>900</v>
      </c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</row>
    <row r="169" spans="1:19" ht="51">
      <c r="A169" s="477"/>
      <c r="B169" s="191"/>
      <c r="C169" s="191" t="s">
        <v>430</v>
      </c>
      <c r="D169" s="450" t="s">
        <v>431</v>
      </c>
      <c r="E169" s="185">
        <v>3100</v>
      </c>
      <c r="F169" s="198">
        <v>3200</v>
      </c>
      <c r="G169" s="198">
        <v>3200</v>
      </c>
      <c r="H169" s="249"/>
      <c r="I169" s="198">
        <v>3200</v>
      </c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</row>
    <row r="170" spans="1:19" ht="38.25">
      <c r="A170" s="477"/>
      <c r="B170" s="191"/>
      <c r="C170" s="191" t="s">
        <v>446</v>
      </c>
      <c r="D170" s="450" t="s">
        <v>447</v>
      </c>
      <c r="E170" s="185">
        <v>4050</v>
      </c>
      <c r="F170" s="198">
        <v>3200</v>
      </c>
      <c r="G170" s="198">
        <v>3200</v>
      </c>
      <c r="H170" s="249"/>
      <c r="I170" s="198">
        <v>3200</v>
      </c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</row>
    <row r="171" spans="1:19" ht="25.5">
      <c r="A171" s="477"/>
      <c r="B171" s="445" t="s">
        <v>481</v>
      </c>
      <c r="C171" s="445"/>
      <c r="D171" s="446" t="s">
        <v>482</v>
      </c>
      <c r="E171" s="186">
        <f aca="true" t="shared" si="3" ref="E171:K171">SUM(E172:E179)</f>
        <v>111074</v>
      </c>
      <c r="F171" s="199">
        <f t="shared" si="3"/>
        <v>150639</v>
      </c>
      <c r="G171" s="199">
        <f t="shared" si="3"/>
        <v>150639</v>
      </c>
      <c r="H171" s="253">
        <f t="shared" si="3"/>
        <v>138389</v>
      </c>
      <c r="I171" s="253">
        <f t="shared" si="3"/>
        <v>600</v>
      </c>
      <c r="J171" s="253">
        <f t="shared" si="3"/>
        <v>0</v>
      </c>
      <c r="K171" s="253">
        <f t="shared" si="3"/>
        <v>11650</v>
      </c>
      <c r="L171" s="253"/>
      <c r="M171" s="253"/>
      <c r="N171" s="253"/>
      <c r="O171" s="253"/>
      <c r="P171" s="253"/>
      <c r="Q171" s="253"/>
      <c r="R171" s="253"/>
      <c r="S171" s="253"/>
    </row>
    <row r="172" spans="1:19" ht="25.5">
      <c r="A172" s="477"/>
      <c r="B172" s="191"/>
      <c r="C172" s="191" t="s">
        <v>475</v>
      </c>
      <c r="D172" s="450" t="s">
        <v>476</v>
      </c>
      <c r="E172" s="185">
        <v>6596</v>
      </c>
      <c r="F172" s="198">
        <v>11650</v>
      </c>
      <c r="G172" s="198">
        <v>11650</v>
      </c>
      <c r="H172" s="249"/>
      <c r="I172" s="249"/>
      <c r="J172" s="249"/>
      <c r="K172" s="249">
        <v>11650</v>
      </c>
      <c r="L172" s="249"/>
      <c r="M172" s="249"/>
      <c r="N172" s="249"/>
      <c r="O172" s="249"/>
      <c r="P172" s="249"/>
      <c r="Q172" s="249"/>
      <c r="R172" s="249"/>
      <c r="S172" s="249"/>
    </row>
    <row r="173" spans="1:19" ht="25.5">
      <c r="A173" s="477"/>
      <c r="B173" s="191"/>
      <c r="C173" s="191" t="s">
        <v>416</v>
      </c>
      <c r="D173" s="450" t="s">
        <v>417</v>
      </c>
      <c r="E173" s="185">
        <v>78014</v>
      </c>
      <c r="F173" s="198">
        <v>108225</v>
      </c>
      <c r="G173" s="198">
        <v>108225</v>
      </c>
      <c r="H173" s="198">
        <v>108225</v>
      </c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</row>
    <row r="174" spans="1:19" ht="25.5">
      <c r="A174" s="477"/>
      <c r="B174" s="191"/>
      <c r="C174" s="191" t="s">
        <v>432</v>
      </c>
      <c r="D174" s="450" t="s">
        <v>433</v>
      </c>
      <c r="E174" s="185">
        <v>5617</v>
      </c>
      <c r="F174" s="198">
        <v>6641</v>
      </c>
      <c r="G174" s="198">
        <v>6641</v>
      </c>
      <c r="H174" s="198">
        <v>6641</v>
      </c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</row>
    <row r="175" spans="1:19" ht="25.5">
      <c r="A175" s="477"/>
      <c r="B175" s="191"/>
      <c r="C175" s="191" t="s">
        <v>418</v>
      </c>
      <c r="D175" s="450" t="s">
        <v>419</v>
      </c>
      <c r="E175" s="185">
        <v>15747</v>
      </c>
      <c r="F175" s="198">
        <v>20713</v>
      </c>
      <c r="G175" s="198">
        <v>20713</v>
      </c>
      <c r="H175" s="198">
        <v>20713</v>
      </c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</row>
    <row r="176" spans="1:19" ht="12.75">
      <c r="A176" s="477"/>
      <c r="B176" s="191"/>
      <c r="C176" s="191" t="s">
        <v>420</v>
      </c>
      <c r="D176" s="450" t="s">
        <v>421</v>
      </c>
      <c r="E176" s="185">
        <v>2100</v>
      </c>
      <c r="F176" s="198">
        <v>2810</v>
      </c>
      <c r="G176" s="198">
        <v>2810</v>
      </c>
      <c r="H176" s="198">
        <v>2810</v>
      </c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</row>
    <row r="177" spans="1:19" ht="25.5">
      <c r="A177" s="477"/>
      <c r="B177" s="191"/>
      <c r="C177" s="191" t="s">
        <v>390</v>
      </c>
      <c r="D177" s="450" t="s">
        <v>391</v>
      </c>
      <c r="E177" s="185">
        <v>800</v>
      </c>
      <c r="F177" s="198">
        <v>0</v>
      </c>
      <c r="G177" s="198">
        <v>0</v>
      </c>
      <c r="H177" s="249"/>
      <c r="I177" s="249">
        <v>0</v>
      </c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</row>
    <row r="178" spans="1:19" ht="25.5">
      <c r="A178" s="477"/>
      <c r="B178" s="191"/>
      <c r="C178" s="191" t="s">
        <v>477</v>
      </c>
      <c r="D178" s="450" t="s">
        <v>478</v>
      </c>
      <c r="E178" s="185">
        <v>2000</v>
      </c>
      <c r="F178" s="198">
        <v>600</v>
      </c>
      <c r="G178" s="198">
        <v>600</v>
      </c>
      <c r="H178" s="249"/>
      <c r="I178" s="249">
        <v>600</v>
      </c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</row>
    <row r="179" spans="1:19" ht="12.75">
      <c r="A179" s="477"/>
      <c r="B179" s="191"/>
      <c r="C179" s="191" t="s">
        <v>426</v>
      </c>
      <c r="D179" s="450" t="s">
        <v>427</v>
      </c>
      <c r="E179" s="185">
        <v>200</v>
      </c>
      <c r="F179" s="435">
        <v>0</v>
      </c>
      <c r="G179" s="435">
        <v>0</v>
      </c>
      <c r="H179" s="436"/>
      <c r="I179" s="436">
        <v>0</v>
      </c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</row>
    <row r="180" spans="1:19" ht="12.75">
      <c r="A180" s="477"/>
      <c r="B180" s="445" t="s">
        <v>343</v>
      </c>
      <c r="C180" s="445"/>
      <c r="D180" s="446" t="s">
        <v>344</v>
      </c>
      <c r="E180" s="186">
        <f aca="true" t="shared" si="4" ref="E180:K180">SUM(E181:E199)</f>
        <v>272138</v>
      </c>
      <c r="F180" s="199">
        <f t="shared" si="4"/>
        <v>284869</v>
      </c>
      <c r="G180" s="199">
        <f t="shared" si="4"/>
        <v>284869</v>
      </c>
      <c r="H180" s="253">
        <f t="shared" si="4"/>
        <v>220533</v>
      </c>
      <c r="I180" s="253">
        <f t="shared" si="4"/>
        <v>24233</v>
      </c>
      <c r="J180" s="253">
        <f t="shared" si="4"/>
        <v>25000</v>
      </c>
      <c r="K180" s="253">
        <f t="shared" si="4"/>
        <v>15103</v>
      </c>
      <c r="L180" s="253"/>
      <c r="M180" s="253"/>
      <c r="N180" s="253"/>
      <c r="O180" s="253"/>
      <c r="P180" s="253"/>
      <c r="Q180" s="253"/>
      <c r="R180" s="253"/>
      <c r="S180" s="253"/>
    </row>
    <row r="181" spans="1:19" ht="76.5">
      <c r="A181" s="477"/>
      <c r="B181" s="459"/>
      <c r="C181" s="459" t="s">
        <v>483</v>
      </c>
      <c r="D181" s="450" t="s">
        <v>484</v>
      </c>
      <c r="E181" s="187">
        <v>25000</v>
      </c>
      <c r="F181" s="200">
        <v>25000</v>
      </c>
      <c r="G181" s="200">
        <v>25000</v>
      </c>
      <c r="H181" s="249">
        <v>0</v>
      </c>
      <c r="I181" s="249">
        <v>0</v>
      </c>
      <c r="J181" s="249">
        <v>25000</v>
      </c>
      <c r="K181" s="249"/>
      <c r="L181" s="249"/>
      <c r="M181" s="249"/>
      <c r="N181" s="249"/>
      <c r="O181" s="249"/>
      <c r="P181" s="249"/>
      <c r="Q181" s="249"/>
      <c r="R181" s="249"/>
      <c r="S181" s="249"/>
    </row>
    <row r="182" spans="1:19" ht="25.5">
      <c r="A182" s="477"/>
      <c r="B182" s="191"/>
      <c r="C182" s="191" t="s">
        <v>475</v>
      </c>
      <c r="D182" s="450" t="s">
        <v>476</v>
      </c>
      <c r="E182" s="185">
        <v>18700</v>
      </c>
      <c r="F182" s="198">
        <v>15103</v>
      </c>
      <c r="G182" s="198">
        <v>15103</v>
      </c>
      <c r="H182" s="249">
        <v>0</v>
      </c>
      <c r="I182" s="249">
        <v>0</v>
      </c>
      <c r="J182" s="249">
        <v>0</v>
      </c>
      <c r="K182" s="249">
        <v>15103</v>
      </c>
      <c r="L182" s="249"/>
      <c r="M182" s="249"/>
      <c r="N182" s="249"/>
      <c r="O182" s="249"/>
      <c r="P182" s="249"/>
      <c r="Q182" s="249"/>
      <c r="R182" s="249"/>
      <c r="S182" s="249"/>
    </row>
    <row r="183" spans="1:19" ht="25.5">
      <c r="A183" s="477"/>
      <c r="B183" s="191"/>
      <c r="C183" s="191" t="s">
        <v>416</v>
      </c>
      <c r="D183" s="450" t="s">
        <v>417</v>
      </c>
      <c r="E183" s="185">
        <v>181088</v>
      </c>
      <c r="F183" s="198">
        <v>171848</v>
      </c>
      <c r="G183" s="198">
        <v>171848</v>
      </c>
      <c r="H183" s="198">
        <v>171848</v>
      </c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</row>
    <row r="184" spans="1:19" ht="25.5">
      <c r="A184" s="477"/>
      <c r="B184" s="191"/>
      <c r="C184" s="191" t="s">
        <v>432</v>
      </c>
      <c r="D184" s="450" t="s">
        <v>433</v>
      </c>
      <c r="E184" s="185">
        <v>9750</v>
      </c>
      <c r="F184" s="198">
        <v>15393</v>
      </c>
      <c r="G184" s="198">
        <v>15393</v>
      </c>
      <c r="H184" s="198">
        <v>15393</v>
      </c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</row>
    <row r="185" spans="1:19" ht="25.5">
      <c r="A185" s="477"/>
      <c r="B185" s="191"/>
      <c r="C185" s="191" t="s">
        <v>418</v>
      </c>
      <c r="D185" s="450" t="s">
        <v>419</v>
      </c>
      <c r="E185" s="185">
        <v>20150</v>
      </c>
      <c r="F185" s="198">
        <v>28265</v>
      </c>
      <c r="G185" s="198">
        <v>28265</v>
      </c>
      <c r="H185" s="198">
        <v>28265</v>
      </c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</row>
    <row r="186" spans="1:19" ht="12.75">
      <c r="A186" s="477"/>
      <c r="B186" s="191"/>
      <c r="C186" s="191" t="s">
        <v>420</v>
      </c>
      <c r="D186" s="450" t="s">
        <v>421</v>
      </c>
      <c r="E186" s="185">
        <v>3900</v>
      </c>
      <c r="F186" s="198">
        <v>4527</v>
      </c>
      <c r="G186" s="198">
        <v>4527</v>
      </c>
      <c r="H186" s="198">
        <v>4527</v>
      </c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</row>
    <row r="187" spans="1:19" ht="12.75">
      <c r="A187" s="477"/>
      <c r="B187" s="191"/>
      <c r="C187" s="191" t="s">
        <v>388</v>
      </c>
      <c r="D187" s="450" t="s">
        <v>389</v>
      </c>
      <c r="E187" s="185">
        <v>500</v>
      </c>
      <c r="F187" s="198">
        <v>500</v>
      </c>
      <c r="G187" s="198">
        <v>500</v>
      </c>
      <c r="H187" s="198">
        <v>500</v>
      </c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</row>
    <row r="188" spans="1:19" ht="25.5">
      <c r="A188" s="477"/>
      <c r="B188" s="191"/>
      <c r="C188" s="191" t="s">
        <v>390</v>
      </c>
      <c r="D188" s="450" t="s">
        <v>391</v>
      </c>
      <c r="E188" s="185">
        <v>1000</v>
      </c>
      <c r="F188" s="198">
        <v>1000</v>
      </c>
      <c r="G188" s="198">
        <v>1000</v>
      </c>
      <c r="H188" s="249"/>
      <c r="I188" s="198">
        <v>1000</v>
      </c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</row>
    <row r="189" spans="1:19" ht="25.5">
      <c r="A189" s="477"/>
      <c r="B189" s="191"/>
      <c r="C189" s="191" t="s">
        <v>477</v>
      </c>
      <c r="D189" s="450" t="s">
        <v>478</v>
      </c>
      <c r="E189" s="185">
        <v>500</v>
      </c>
      <c r="F189" s="198">
        <v>500</v>
      </c>
      <c r="G189" s="198">
        <v>500</v>
      </c>
      <c r="H189" s="249"/>
      <c r="I189" s="198">
        <v>500</v>
      </c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</row>
    <row r="190" spans="1:19" ht="12.75">
      <c r="A190" s="477">
        <v>9</v>
      </c>
      <c r="B190" s="191"/>
      <c r="C190" s="191" t="s">
        <v>407</v>
      </c>
      <c r="D190" s="450" t="s">
        <v>408</v>
      </c>
      <c r="E190" s="185">
        <v>6000</v>
      </c>
      <c r="F190" s="198">
        <v>6000</v>
      </c>
      <c r="G190" s="198">
        <v>6000</v>
      </c>
      <c r="H190" s="249"/>
      <c r="I190" s="198">
        <v>6000</v>
      </c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</row>
    <row r="191" spans="1:19" ht="12.75">
      <c r="A191" s="477"/>
      <c r="B191" s="191"/>
      <c r="C191" s="191" t="s">
        <v>402</v>
      </c>
      <c r="D191" s="450" t="s">
        <v>403</v>
      </c>
      <c r="E191" s="185">
        <v>300</v>
      </c>
      <c r="F191" s="198">
        <v>300</v>
      </c>
      <c r="G191" s="198">
        <v>300</v>
      </c>
      <c r="H191" s="249"/>
      <c r="I191" s="198">
        <v>300</v>
      </c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</row>
    <row r="192" spans="1:19" ht="12.75">
      <c r="A192" s="477"/>
      <c r="B192" s="191"/>
      <c r="C192" s="191" t="s">
        <v>436</v>
      </c>
      <c r="D192" s="450" t="s">
        <v>437</v>
      </c>
      <c r="E192" s="185">
        <v>400</v>
      </c>
      <c r="F192" s="198">
        <v>300</v>
      </c>
      <c r="G192" s="198">
        <v>300</v>
      </c>
      <c r="H192" s="249"/>
      <c r="I192" s="198">
        <v>300</v>
      </c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</row>
    <row r="193" spans="1:19" ht="12.75">
      <c r="A193" s="477"/>
      <c r="B193" s="191"/>
      <c r="C193" s="191" t="s">
        <v>378</v>
      </c>
      <c r="D193" s="450" t="s">
        <v>379</v>
      </c>
      <c r="E193" s="185">
        <v>3600</v>
      </c>
      <c r="F193" s="198">
        <v>3600</v>
      </c>
      <c r="G193" s="198">
        <v>3600</v>
      </c>
      <c r="H193" s="249"/>
      <c r="I193" s="198">
        <v>3600</v>
      </c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</row>
    <row r="194" spans="1:19" ht="12.75">
      <c r="A194" s="477"/>
      <c r="B194" s="191"/>
      <c r="C194" s="191" t="s">
        <v>426</v>
      </c>
      <c r="D194" s="450" t="s">
        <v>427</v>
      </c>
      <c r="E194" s="185">
        <v>100</v>
      </c>
      <c r="F194" s="198">
        <v>100</v>
      </c>
      <c r="G194" s="198">
        <v>100</v>
      </c>
      <c r="H194" s="249"/>
      <c r="I194" s="198">
        <v>100</v>
      </c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</row>
    <row r="195" spans="1:19" ht="12.75">
      <c r="A195" s="477"/>
      <c r="B195" s="191"/>
      <c r="C195" s="191" t="s">
        <v>392</v>
      </c>
      <c r="D195" s="450" t="s">
        <v>393</v>
      </c>
      <c r="E195" s="185">
        <v>500</v>
      </c>
      <c r="F195" s="198">
        <v>900</v>
      </c>
      <c r="G195" s="198">
        <v>900</v>
      </c>
      <c r="H195" s="249"/>
      <c r="I195" s="198">
        <v>900</v>
      </c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</row>
    <row r="196" spans="1:19" ht="12.75">
      <c r="A196" s="477"/>
      <c r="B196" s="191"/>
      <c r="C196" s="191" t="s">
        <v>444</v>
      </c>
      <c r="D196" s="450"/>
      <c r="E196" s="185"/>
      <c r="F196" s="198">
        <v>10583</v>
      </c>
      <c r="G196" s="198">
        <v>10583</v>
      </c>
      <c r="H196" s="249"/>
      <c r="I196" s="198">
        <v>10583</v>
      </c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</row>
    <row r="197" spans="1:19" ht="38.25">
      <c r="A197" s="477"/>
      <c r="B197" s="191"/>
      <c r="C197" s="191" t="s">
        <v>428</v>
      </c>
      <c r="D197" s="450" t="s">
        <v>429</v>
      </c>
      <c r="E197" s="185">
        <v>150</v>
      </c>
      <c r="F197" s="198">
        <v>150</v>
      </c>
      <c r="G197" s="198">
        <v>150</v>
      </c>
      <c r="H197" s="249"/>
      <c r="I197" s="198">
        <v>150</v>
      </c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</row>
    <row r="198" spans="1:19" ht="51">
      <c r="A198" s="477"/>
      <c r="B198" s="191"/>
      <c r="C198" s="191" t="s">
        <v>430</v>
      </c>
      <c r="D198" s="450" t="s">
        <v>431</v>
      </c>
      <c r="E198" s="185">
        <v>300</v>
      </c>
      <c r="F198" s="198">
        <v>600</v>
      </c>
      <c r="G198" s="198">
        <v>600</v>
      </c>
      <c r="H198" s="249"/>
      <c r="I198" s="198">
        <v>600</v>
      </c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</row>
    <row r="199" spans="1:19" ht="38.25">
      <c r="A199" s="477"/>
      <c r="B199" s="191"/>
      <c r="C199" s="191" t="s">
        <v>446</v>
      </c>
      <c r="D199" s="450" t="s">
        <v>447</v>
      </c>
      <c r="E199" s="185">
        <v>200</v>
      </c>
      <c r="F199" s="198">
        <v>200</v>
      </c>
      <c r="G199" s="198">
        <v>200</v>
      </c>
      <c r="H199" s="249"/>
      <c r="I199" s="198">
        <v>200</v>
      </c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</row>
    <row r="200" spans="1:19" ht="12.75">
      <c r="A200" s="477"/>
      <c r="B200" s="445" t="s">
        <v>485</v>
      </c>
      <c r="C200" s="445"/>
      <c r="D200" s="446" t="s">
        <v>486</v>
      </c>
      <c r="E200" s="186">
        <f aca="true" t="shared" si="5" ref="E200:K200">SUM(E201:E221)</f>
        <v>865172</v>
      </c>
      <c r="F200" s="199">
        <f t="shared" si="5"/>
        <v>890198</v>
      </c>
      <c r="G200" s="199">
        <f t="shared" si="5"/>
        <v>890198</v>
      </c>
      <c r="H200" s="253">
        <f t="shared" si="5"/>
        <v>701800</v>
      </c>
      <c r="I200" s="253">
        <f t="shared" si="5"/>
        <v>133626</v>
      </c>
      <c r="J200" s="253">
        <f t="shared" si="5"/>
        <v>0</v>
      </c>
      <c r="K200" s="253">
        <f t="shared" si="5"/>
        <v>54772</v>
      </c>
      <c r="L200" s="253"/>
      <c r="M200" s="253"/>
      <c r="N200" s="253"/>
      <c r="O200" s="253"/>
      <c r="P200" s="253"/>
      <c r="Q200" s="253"/>
      <c r="R200" s="253"/>
      <c r="S200" s="253"/>
    </row>
    <row r="201" spans="1:19" ht="25.5">
      <c r="A201" s="477"/>
      <c r="B201" s="191"/>
      <c r="C201" s="191" t="s">
        <v>475</v>
      </c>
      <c r="D201" s="450" t="s">
        <v>476</v>
      </c>
      <c r="E201" s="185">
        <v>47800</v>
      </c>
      <c r="F201" s="198">
        <v>54772</v>
      </c>
      <c r="G201" s="198">
        <v>54772</v>
      </c>
      <c r="H201" s="249">
        <v>0</v>
      </c>
      <c r="I201" s="249">
        <v>0</v>
      </c>
      <c r="J201" s="249">
        <v>0</v>
      </c>
      <c r="K201" s="249">
        <v>54772</v>
      </c>
      <c r="L201" s="249"/>
      <c r="M201" s="249"/>
      <c r="N201" s="249"/>
      <c r="O201" s="249"/>
      <c r="P201" s="249"/>
      <c r="Q201" s="249"/>
      <c r="R201" s="249"/>
      <c r="S201" s="249"/>
    </row>
    <row r="202" spans="1:19" ht="25.5">
      <c r="A202" s="477"/>
      <c r="B202" s="191"/>
      <c r="C202" s="191" t="s">
        <v>416</v>
      </c>
      <c r="D202" s="450" t="s">
        <v>417</v>
      </c>
      <c r="E202" s="185">
        <v>546280</v>
      </c>
      <c r="F202" s="198">
        <v>549473</v>
      </c>
      <c r="G202" s="198">
        <v>549473</v>
      </c>
      <c r="H202" s="198">
        <v>549473</v>
      </c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</row>
    <row r="203" spans="1:19" ht="25.5">
      <c r="A203" s="477"/>
      <c r="B203" s="191"/>
      <c r="C203" s="191" t="s">
        <v>432</v>
      </c>
      <c r="D203" s="450" t="s">
        <v>433</v>
      </c>
      <c r="E203" s="185">
        <v>45894</v>
      </c>
      <c r="F203" s="198">
        <v>46434</v>
      </c>
      <c r="G203" s="198">
        <v>46434</v>
      </c>
      <c r="H203" s="198">
        <v>46434</v>
      </c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</row>
    <row r="204" spans="1:19" ht="25.5">
      <c r="A204" s="477"/>
      <c r="B204" s="191"/>
      <c r="C204" s="191" t="s">
        <v>418</v>
      </c>
      <c r="D204" s="450" t="s">
        <v>419</v>
      </c>
      <c r="E204" s="185">
        <v>89872</v>
      </c>
      <c r="F204" s="198">
        <v>90587</v>
      </c>
      <c r="G204" s="198">
        <v>90587</v>
      </c>
      <c r="H204" s="198">
        <v>90587</v>
      </c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</row>
    <row r="205" spans="1:19" ht="12.75">
      <c r="A205" s="477"/>
      <c r="B205" s="191"/>
      <c r="C205" s="191" t="s">
        <v>420</v>
      </c>
      <c r="D205" s="450" t="s">
        <v>421</v>
      </c>
      <c r="E205" s="185">
        <v>15600</v>
      </c>
      <c r="F205" s="198">
        <v>14506</v>
      </c>
      <c r="G205" s="198">
        <v>14506</v>
      </c>
      <c r="H205" s="198">
        <v>14506</v>
      </c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</row>
    <row r="206" spans="1:19" ht="12.75">
      <c r="A206" s="477"/>
      <c r="B206" s="191"/>
      <c r="C206" s="191" t="s">
        <v>388</v>
      </c>
      <c r="D206" s="450" t="s">
        <v>389</v>
      </c>
      <c r="E206" s="185">
        <v>800</v>
      </c>
      <c r="F206" s="198">
        <v>800</v>
      </c>
      <c r="G206" s="198">
        <v>800</v>
      </c>
      <c r="H206" s="198">
        <v>800</v>
      </c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</row>
    <row r="207" spans="1:19" ht="25.5">
      <c r="A207" s="477"/>
      <c r="B207" s="191"/>
      <c r="C207" s="191" t="s">
        <v>390</v>
      </c>
      <c r="D207" s="450" t="s">
        <v>391</v>
      </c>
      <c r="E207" s="185">
        <v>9000</v>
      </c>
      <c r="F207" s="198">
        <v>9500</v>
      </c>
      <c r="G207" s="198">
        <v>9500</v>
      </c>
      <c r="H207" s="249"/>
      <c r="I207" s="198">
        <v>9500</v>
      </c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</row>
    <row r="208" spans="1:19" ht="25.5">
      <c r="A208" s="477"/>
      <c r="B208" s="191"/>
      <c r="C208" s="191" t="s">
        <v>477</v>
      </c>
      <c r="D208" s="450" t="s">
        <v>478</v>
      </c>
      <c r="E208" s="185">
        <v>1500</v>
      </c>
      <c r="F208" s="198">
        <v>1500</v>
      </c>
      <c r="G208" s="198">
        <v>1500</v>
      </c>
      <c r="H208" s="249"/>
      <c r="I208" s="198">
        <v>1500</v>
      </c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</row>
    <row r="209" spans="1:19" ht="12.75">
      <c r="A209" s="477"/>
      <c r="B209" s="191"/>
      <c r="C209" s="191" t="s">
        <v>407</v>
      </c>
      <c r="D209" s="450" t="s">
        <v>408</v>
      </c>
      <c r="E209" s="185">
        <v>60000</v>
      </c>
      <c r="F209" s="198">
        <v>60000</v>
      </c>
      <c r="G209" s="198">
        <v>60000</v>
      </c>
      <c r="H209" s="249"/>
      <c r="I209" s="198">
        <v>60000</v>
      </c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</row>
    <row r="210" spans="1:19" ht="12.75">
      <c r="A210" s="477"/>
      <c r="B210" s="191"/>
      <c r="C210" s="191" t="s">
        <v>402</v>
      </c>
      <c r="D210" s="450" t="s">
        <v>403</v>
      </c>
      <c r="E210" s="185">
        <v>27326</v>
      </c>
      <c r="F210" s="198">
        <v>7000</v>
      </c>
      <c r="G210" s="198">
        <v>7000</v>
      </c>
      <c r="H210" s="249"/>
      <c r="I210" s="198">
        <v>7000</v>
      </c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</row>
    <row r="211" spans="1:19" ht="12.75">
      <c r="A211" s="477"/>
      <c r="B211" s="191"/>
      <c r="C211" s="191" t="s">
        <v>436</v>
      </c>
      <c r="D211" s="450" t="s">
        <v>437</v>
      </c>
      <c r="E211" s="185">
        <v>1500</v>
      </c>
      <c r="F211" s="198">
        <v>750</v>
      </c>
      <c r="G211" s="198">
        <v>750</v>
      </c>
      <c r="H211" s="249"/>
      <c r="I211" s="198">
        <v>750</v>
      </c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</row>
    <row r="212" spans="1:19" ht="12.75">
      <c r="A212" s="477"/>
      <c r="B212" s="191"/>
      <c r="C212" s="191" t="s">
        <v>378</v>
      </c>
      <c r="D212" s="450" t="s">
        <v>379</v>
      </c>
      <c r="E212" s="185">
        <v>12000</v>
      </c>
      <c r="F212" s="198">
        <v>12800</v>
      </c>
      <c r="G212" s="198">
        <v>12800</v>
      </c>
      <c r="H212" s="249"/>
      <c r="I212" s="198">
        <v>12800</v>
      </c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</row>
    <row r="213" spans="1:19" ht="25.5">
      <c r="A213" s="477"/>
      <c r="B213" s="191"/>
      <c r="C213" s="191" t="s">
        <v>438</v>
      </c>
      <c r="D213" s="450" t="s">
        <v>439</v>
      </c>
      <c r="E213" s="185">
        <v>600</v>
      </c>
      <c r="F213" s="198">
        <v>350</v>
      </c>
      <c r="G213" s="198">
        <v>350</v>
      </c>
      <c r="H213" s="249"/>
      <c r="I213" s="198">
        <v>350</v>
      </c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</row>
    <row r="214" spans="1:19" ht="38.25">
      <c r="A214" s="477"/>
      <c r="B214" s="191"/>
      <c r="C214" s="191" t="s">
        <v>442</v>
      </c>
      <c r="D214" s="450" t="s">
        <v>443</v>
      </c>
      <c r="E214" s="185">
        <v>2500</v>
      </c>
      <c r="F214" s="198">
        <v>1700</v>
      </c>
      <c r="G214" s="198">
        <v>1700</v>
      </c>
      <c r="H214" s="249"/>
      <c r="I214" s="198">
        <v>1700</v>
      </c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</row>
    <row r="215" spans="1:19" ht="38.25">
      <c r="A215" s="477"/>
      <c r="B215" s="191"/>
      <c r="C215" s="191" t="s">
        <v>479</v>
      </c>
      <c r="D215" s="450" t="s">
        <v>480</v>
      </c>
      <c r="E215" s="185">
        <v>1000</v>
      </c>
      <c r="F215" s="198">
        <v>0</v>
      </c>
      <c r="G215" s="198">
        <v>0</v>
      </c>
      <c r="H215" s="249"/>
      <c r="I215" s="198">
        <v>0</v>
      </c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</row>
    <row r="216" spans="1:19" ht="12.75">
      <c r="A216" s="477"/>
      <c r="B216" s="191"/>
      <c r="C216" s="191" t="s">
        <v>426</v>
      </c>
      <c r="D216" s="450" t="s">
        <v>427</v>
      </c>
      <c r="E216" s="185">
        <v>900</v>
      </c>
      <c r="F216" s="198">
        <v>1000</v>
      </c>
      <c r="G216" s="198">
        <v>1000</v>
      </c>
      <c r="H216" s="249"/>
      <c r="I216" s="198">
        <v>1000</v>
      </c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</row>
    <row r="217" spans="1:19" ht="12.75">
      <c r="A217" s="477"/>
      <c r="B217" s="191"/>
      <c r="C217" s="191" t="s">
        <v>392</v>
      </c>
      <c r="D217" s="450" t="s">
        <v>393</v>
      </c>
      <c r="E217" s="185">
        <v>0</v>
      </c>
      <c r="F217" s="198">
        <v>1000</v>
      </c>
      <c r="G217" s="198">
        <v>1000</v>
      </c>
      <c r="H217" s="249"/>
      <c r="I217" s="198">
        <v>1000</v>
      </c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</row>
    <row r="218" spans="1:19" ht="12.75">
      <c r="A218" s="477"/>
      <c r="B218" s="191"/>
      <c r="C218" s="191" t="s">
        <v>444</v>
      </c>
      <c r="D218" s="450"/>
      <c r="E218" s="185"/>
      <c r="F218" s="198">
        <v>34126</v>
      </c>
      <c r="G218" s="198">
        <v>34126</v>
      </c>
      <c r="H218" s="249"/>
      <c r="I218" s="198">
        <v>34126</v>
      </c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</row>
    <row r="219" spans="1:19" ht="38.25">
      <c r="A219" s="477"/>
      <c r="B219" s="191"/>
      <c r="C219" s="191" t="s">
        <v>428</v>
      </c>
      <c r="D219" s="450" t="s">
        <v>429</v>
      </c>
      <c r="E219" s="185">
        <v>800</v>
      </c>
      <c r="F219" s="198">
        <v>800</v>
      </c>
      <c r="G219" s="198">
        <v>800</v>
      </c>
      <c r="H219" s="249"/>
      <c r="I219" s="198">
        <v>800</v>
      </c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</row>
    <row r="220" spans="1:19" ht="51">
      <c r="A220" s="477"/>
      <c r="B220" s="191"/>
      <c r="C220" s="191" t="s">
        <v>430</v>
      </c>
      <c r="D220" s="450" t="s">
        <v>431</v>
      </c>
      <c r="E220" s="185">
        <v>800</v>
      </c>
      <c r="F220" s="198">
        <v>900</v>
      </c>
      <c r="G220" s="198">
        <v>900</v>
      </c>
      <c r="H220" s="249"/>
      <c r="I220" s="198">
        <v>900</v>
      </c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</row>
    <row r="221" spans="1:19" ht="38.25">
      <c r="A221" s="477"/>
      <c r="B221" s="191"/>
      <c r="C221" s="191" t="s">
        <v>446</v>
      </c>
      <c r="D221" s="450" t="s">
        <v>447</v>
      </c>
      <c r="E221" s="185">
        <v>1000</v>
      </c>
      <c r="F221" s="198">
        <v>2200</v>
      </c>
      <c r="G221" s="198">
        <v>2200</v>
      </c>
      <c r="H221" s="249"/>
      <c r="I221" s="198">
        <v>2200</v>
      </c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</row>
    <row r="222" spans="1:19" ht="12.75">
      <c r="A222" s="477"/>
      <c r="B222" s="445" t="s">
        <v>487</v>
      </c>
      <c r="C222" s="445"/>
      <c r="D222" s="446" t="s">
        <v>488</v>
      </c>
      <c r="E222" s="186">
        <f>SUM(E223:E226)</f>
        <v>391000</v>
      </c>
      <c r="F222" s="199">
        <f>SUM(F223:F226)</f>
        <v>400000</v>
      </c>
      <c r="G222" s="199">
        <f>SUM(G223:G226)</f>
        <v>400000</v>
      </c>
      <c r="H222" s="210"/>
      <c r="I222" s="199">
        <f>SUM(I223:I226)</f>
        <v>400000</v>
      </c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</row>
    <row r="223" spans="1:19" ht="25.5">
      <c r="A223" s="477"/>
      <c r="B223" s="191"/>
      <c r="C223" s="191" t="s">
        <v>390</v>
      </c>
      <c r="D223" s="450" t="s">
        <v>391</v>
      </c>
      <c r="E223" s="187">
        <v>15000</v>
      </c>
      <c r="F223" s="200">
        <v>20000</v>
      </c>
      <c r="G223" s="200">
        <v>20000</v>
      </c>
      <c r="H223" s="249"/>
      <c r="I223" s="200">
        <v>20000</v>
      </c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</row>
    <row r="224" spans="1:19" ht="12.75">
      <c r="A224" s="477"/>
      <c r="B224" s="191"/>
      <c r="C224" s="191" t="s">
        <v>402</v>
      </c>
      <c r="D224" s="450" t="s">
        <v>403</v>
      </c>
      <c r="E224" s="187">
        <v>1000</v>
      </c>
      <c r="F224" s="200"/>
      <c r="G224" s="200"/>
      <c r="H224" s="249"/>
      <c r="I224" s="200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</row>
    <row r="225" spans="1:19" ht="12.75">
      <c r="A225" s="477"/>
      <c r="B225" s="191"/>
      <c r="C225" s="191" t="s">
        <v>378</v>
      </c>
      <c r="D225" s="450" t="s">
        <v>379</v>
      </c>
      <c r="E225" s="187">
        <v>370000</v>
      </c>
      <c r="F225" s="200">
        <v>380000</v>
      </c>
      <c r="G225" s="200">
        <v>380000</v>
      </c>
      <c r="H225" s="249"/>
      <c r="I225" s="200">
        <v>380000</v>
      </c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</row>
    <row r="226" spans="1:19" ht="12.75">
      <c r="A226" s="477"/>
      <c r="B226" s="191"/>
      <c r="C226" s="191" t="s">
        <v>392</v>
      </c>
      <c r="D226" s="450" t="s">
        <v>393</v>
      </c>
      <c r="E226" s="187">
        <v>5000</v>
      </c>
      <c r="F226" s="200"/>
      <c r="G226" s="200"/>
      <c r="H226" s="249"/>
      <c r="I226" s="200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</row>
    <row r="227" spans="1:19" ht="12.75">
      <c r="A227" s="477"/>
      <c r="B227" s="203" t="s">
        <v>549</v>
      </c>
      <c r="C227" s="203"/>
      <c r="D227" s="473"/>
      <c r="E227" s="204">
        <f>SUM(E229:E241)</f>
        <v>93640</v>
      </c>
      <c r="F227" s="205">
        <f>SUM(F228:F241)</f>
        <v>135930</v>
      </c>
      <c r="G227" s="205">
        <v>135930</v>
      </c>
      <c r="H227" s="250">
        <f>SUM(H228:H241)</f>
        <v>120030</v>
      </c>
      <c r="I227" s="250">
        <f>SUM(I228:I241)</f>
        <v>15300</v>
      </c>
      <c r="J227" s="250">
        <f>SUM(J228:J241)</f>
        <v>0</v>
      </c>
      <c r="K227" s="250">
        <f>SUM(K228:K241)</f>
        <v>600</v>
      </c>
      <c r="L227" s="250"/>
      <c r="M227" s="250"/>
      <c r="N227" s="250"/>
      <c r="O227" s="250"/>
      <c r="P227" s="250"/>
      <c r="Q227" s="250"/>
      <c r="R227" s="250"/>
      <c r="S227" s="250"/>
    </row>
    <row r="228" spans="1:20" ht="25.5">
      <c r="A228" s="477"/>
      <c r="B228" s="505"/>
      <c r="C228" s="505" t="s">
        <v>475</v>
      </c>
      <c r="D228" s="506" t="s">
        <v>476</v>
      </c>
      <c r="E228" s="187">
        <v>0</v>
      </c>
      <c r="F228" s="200">
        <v>600</v>
      </c>
      <c r="G228" s="200">
        <v>600</v>
      </c>
      <c r="H228" s="188"/>
      <c r="I228" s="188"/>
      <c r="J228" s="251"/>
      <c r="K228" s="251">
        <v>600</v>
      </c>
      <c r="L228" s="251"/>
      <c r="M228" s="251"/>
      <c r="N228" s="251"/>
      <c r="O228" s="251"/>
      <c r="P228" s="251"/>
      <c r="Q228" s="251"/>
      <c r="R228" s="251"/>
      <c r="S228" s="251"/>
      <c r="T228" s="258"/>
    </row>
    <row r="229" spans="1:19" ht="25.5">
      <c r="A229" s="477"/>
      <c r="B229" s="191"/>
      <c r="C229" s="191" t="s">
        <v>416</v>
      </c>
      <c r="D229" s="450" t="s">
        <v>417</v>
      </c>
      <c r="E229" s="185">
        <v>60000</v>
      </c>
      <c r="F229" s="198">
        <v>99441</v>
      </c>
      <c r="G229" s="198">
        <v>99441</v>
      </c>
      <c r="H229" s="198">
        <v>99441</v>
      </c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</row>
    <row r="230" spans="1:19" ht="25.5">
      <c r="A230" s="477"/>
      <c r="B230" s="191"/>
      <c r="C230" s="191" t="s">
        <v>418</v>
      </c>
      <c r="D230" s="450" t="s">
        <v>419</v>
      </c>
      <c r="E230" s="185">
        <v>8600</v>
      </c>
      <c r="F230" s="198">
        <v>16111</v>
      </c>
      <c r="G230" s="198">
        <v>16111</v>
      </c>
      <c r="H230" s="198">
        <v>16111</v>
      </c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</row>
    <row r="231" spans="1:19" ht="12.75">
      <c r="A231" s="477"/>
      <c r="B231" s="191"/>
      <c r="C231" s="191" t="s">
        <v>420</v>
      </c>
      <c r="D231" s="450" t="s">
        <v>421</v>
      </c>
      <c r="E231" s="185">
        <v>1400</v>
      </c>
      <c r="F231" s="198">
        <v>2478</v>
      </c>
      <c r="G231" s="198">
        <v>2478</v>
      </c>
      <c r="H231" s="198">
        <v>2478</v>
      </c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</row>
    <row r="232" spans="1:19" ht="12.75">
      <c r="A232" s="477"/>
      <c r="B232" s="191"/>
      <c r="C232" s="191" t="s">
        <v>388</v>
      </c>
      <c r="D232" s="450"/>
      <c r="E232" s="185"/>
      <c r="F232" s="198">
        <v>2000</v>
      </c>
      <c r="G232" s="198">
        <v>2000</v>
      </c>
      <c r="H232" s="198">
        <v>2000</v>
      </c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</row>
    <row r="233" spans="1:19" ht="25.5">
      <c r="A233" s="477"/>
      <c r="B233" s="191"/>
      <c r="C233" s="191" t="s">
        <v>390</v>
      </c>
      <c r="D233" s="450" t="s">
        <v>391</v>
      </c>
      <c r="E233" s="185">
        <v>5000</v>
      </c>
      <c r="F233" s="198">
        <v>3000</v>
      </c>
      <c r="G233" s="198">
        <v>3000</v>
      </c>
      <c r="H233" s="249"/>
      <c r="I233" s="198">
        <v>3000</v>
      </c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</row>
    <row r="234" spans="1:19" ht="12.75">
      <c r="A234" s="477"/>
      <c r="B234" s="191"/>
      <c r="C234" s="191" t="s">
        <v>436</v>
      </c>
      <c r="D234" s="450"/>
      <c r="E234" s="185"/>
      <c r="F234" s="198">
        <v>100</v>
      </c>
      <c r="G234" s="198">
        <v>100</v>
      </c>
      <c r="H234" s="249"/>
      <c r="I234" s="198">
        <v>100</v>
      </c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</row>
    <row r="235" spans="1:19" ht="12.75">
      <c r="A235" s="477"/>
      <c r="B235" s="191"/>
      <c r="C235" s="191" t="s">
        <v>378</v>
      </c>
      <c r="D235" s="450" t="s">
        <v>379</v>
      </c>
      <c r="E235" s="185">
        <v>5000</v>
      </c>
      <c r="F235" s="198">
        <v>2500</v>
      </c>
      <c r="G235" s="198">
        <v>2500</v>
      </c>
      <c r="H235" s="249"/>
      <c r="I235" s="198">
        <v>2500</v>
      </c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</row>
    <row r="236" spans="1:19" ht="38.25">
      <c r="A236" s="477"/>
      <c r="B236" s="191"/>
      <c r="C236" s="191" t="s">
        <v>442</v>
      </c>
      <c r="D236" s="450" t="s">
        <v>443</v>
      </c>
      <c r="E236" s="185">
        <v>2000</v>
      </c>
      <c r="F236" s="198">
        <v>1100</v>
      </c>
      <c r="G236" s="198">
        <v>1100</v>
      </c>
      <c r="H236" s="249"/>
      <c r="I236" s="198">
        <v>1100</v>
      </c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</row>
    <row r="237" spans="1:19" ht="12.75">
      <c r="A237" s="477"/>
      <c r="B237" s="191"/>
      <c r="C237" s="191" t="s">
        <v>426</v>
      </c>
      <c r="D237" s="450" t="s">
        <v>427</v>
      </c>
      <c r="E237" s="185">
        <v>4000</v>
      </c>
      <c r="F237" s="198">
        <v>2000</v>
      </c>
      <c r="G237" s="198">
        <v>2000</v>
      </c>
      <c r="H237" s="249"/>
      <c r="I237" s="198">
        <v>2000</v>
      </c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</row>
    <row r="238" spans="1:19" ht="25.5">
      <c r="A238" s="477"/>
      <c r="B238" s="191"/>
      <c r="C238" s="191" t="s">
        <v>444</v>
      </c>
      <c r="D238" s="450" t="s">
        <v>445</v>
      </c>
      <c r="E238" s="185">
        <v>2140</v>
      </c>
      <c r="F238" s="198">
        <v>3000</v>
      </c>
      <c r="G238" s="198">
        <v>3000</v>
      </c>
      <c r="H238" s="249"/>
      <c r="I238" s="198">
        <v>3000</v>
      </c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</row>
    <row r="239" spans="1:19" ht="38.25">
      <c r="A239" s="477"/>
      <c r="B239" s="191"/>
      <c r="C239" s="191" t="s">
        <v>428</v>
      </c>
      <c r="D239" s="450" t="s">
        <v>429</v>
      </c>
      <c r="E239" s="185">
        <v>1000</v>
      </c>
      <c r="F239" s="198">
        <v>1000</v>
      </c>
      <c r="G239" s="198">
        <v>1000</v>
      </c>
      <c r="H239" s="249"/>
      <c r="I239" s="198">
        <v>1000</v>
      </c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</row>
    <row r="240" spans="1:19" ht="51">
      <c r="A240" s="477"/>
      <c r="B240" s="191"/>
      <c r="C240" s="191" t="s">
        <v>430</v>
      </c>
      <c r="D240" s="450" t="s">
        <v>431</v>
      </c>
      <c r="E240" s="185">
        <v>2000</v>
      </c>
      <c r="F240" s="198">
        <v>600</v>
      </c>
      <c r="G240" s="198">
        <v>600</v>
      </c>
      <c r="H240" s="249"/>
      <c r="I240" s="198">
        <v>600</v>
      </c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</row>
    <row r="241" spans="1:19" ht="38.25">
      <c r="A241" s="477"/>
      <c r="B241" s="191"/>
      <c r="C241" s="191" t="s">
        <v>446</v>
      </c>
      <c r="D241" s="450" t="s">
        <v>447</v>
      </c>
      <c r="E241" s="185">
        <v>2500</v>
      </c>
      <c r="F241" s="198">
        <v>2000</v>
      </c>
      <c r="G241" s="198">
        <v>2000</v>
      </c>
      <c r="H241" s="249"/>
      <c r="I241" s="198">
        <v>2000</v>
      </c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</row>
    <row r="242" spans="1:19" ht="25.5">
      <c r="A242" s="477"/>
      <c r="B242" s="445" t="s">
        <v>489</v>
      </c>
      <c r="C242" s="445"/>
      <c r="D242" s="446" t="s">
        <v>490</v>
      </c>
      <c r="E242" s="186">
        <f>SUM(E243:E246)</f>
        <v>17800</v>
      </c>
      <c r="F242" s="199">
        <f>SUM(F243:F246)</f>
        <v>21540</v>
      </c>
      <c r="G242" s="199">
        <f>SUM(G243:G246)</f>
        <v>21540</v>
      </c>
      <c r="H242" s="253">
        <v>0</v>
      </c>
      <c r="I242" s="254">
        <f>SUM(I243:I246)</f>
        <v>21540</v>
      </c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</row>
    <row r="243" spans="1:19" ht="25.5">
      <c r="A243" s="477"/>
      <c r="B243" s="191"/>
      <c r="C243" s="191" t="s">
        <v>390</v>
      </c>
      <c r="D243" s="450" t="s">
        <v>391</v>
      </c>
      <c r="E243" s="185">
        <v>1000</v>
      </c>
      <c r="F243" s="198">
        <v>1500</v>
      </c>
      <c r="G243" s="198">
        <v>1500</v>
      </c>
      <c r="H243" s="249">
        <v>0</v>
      </c>
      <c r="I243" s="198">
        <v>1500</v>
      </c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</row>
    <row r="244" spans="1:19" ht="12.75">
      <c r="A244" s="477"/>
      <c r="B244" s="191"/>
      <c r="C244" s="191" t="s">
        <v>378</v>
      </c>
      <c r="D244" s="450" t="s">
        <v>379</v>
      </c>
      <c r="E244" s="185">
        <v>13200</v>
      </c>
      <c r="F244" s="198">
        <v>14940</v>
      </c>
      <c r="G244" s="198">
        <v>14940</v>
      </c>
      <c r="H244" s="249">
        <v>0</v>
      </c>
      <c r="I244" s="198">
        <v>14940</v>
      </c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</row>
    <row r="245" spans="1:19" ht="12.75">
      <c r="A245" s="477"/>
      <c r="B245" s="191"/>
      <c r="C245" s="191" t="s">
        <v>426</v>
      </c>
      <c r="D245" s="450" t="s">
        <v>427</v>
      </c>
      <c r="E245" s="185">
        <v>1000</v>
      </c>
      <c r="F245" s="198">
        <v>1500</v>
      </c>
      <c r="G245" s="198">
        <v>1500</v>
      </c>
      <c r="H245" s="249">
        <v>0</v>
      </c>
      <c r="I245" s="198">
        <v>1500</v>
      </c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</row>
    <row r="246" spans="1:19" ht="12.75">
      <c r="A246" s="477"/>
      <c r="B246" s="191"/>
      <c r="C246" s="191" t="s">
        <v>428</v>
      </c>
      <c r="D246" s="450"/>
      <c r="E246" s="185">
        <v>2600</v>
      </c>
      <c r="F246" s="198">
        <v>3600</v>
      </c>
      <c r="G246" s="198">
        <v>3600</v>
      </c>
      <c r="H246" s="249">
        <v>0</v>
      </c>
      <c r="I246" s="198">
        <v>3600</v>
      </c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</row>
    <row r="247" spans="1:19" ht="12.75">
      <c r="A247" s="477"/>
      <c r="B247" s="445" t="s">
        <v>374</v>
      </c>
      <c r="C247" s="445"/>
      <c r="D247" s="446" t="s">
        <v>375</v>
      </c>
      <c r="E247" s="183">
        <f aca="true" t="shared" si="6" ref="E247:J247">SUM(E248:E264)</f>
        <v>220531</v>
      </c>
      <c r="F247" s="197">
        <f t="shared" si="6"/>
        <v>248482</v>
      </c>
      <c r="G247" s="197">
        <f t="shared" si="6"/>
        <v>248482</v>
      </c>
      <c r="H247" s="197">
        <f t="shared" si="6"/>
        <v>212031</v>
      </c>
      <c r="I247" s="197">
        <f t="shared" si="6"/>
        <v>36451</v>
      </c>
      <c r="J247" s="197">
        <f t="shared" si="6"/>
        <v>0</v>
      </c>
      <c r="K247" s="253"/>
      <c r="L247" s="253"/>
      <c r="M247" s="253"/>
      <c r="N247" s="253"/>
      <c r="O247" s="253"/>
      <c r="P247" s="253"/>
      <c r="Q247" s="253"/>
      <c r="R247" s="253"/>
      <c r="S247" s="253"/>
    </row>
    <row r="248" spans="1:19" ht="25.5">
      <c r="A248" s="477"/>
      <c r="B248" s="459"/>
      <c r="C248" s="191" t="s">
        <v>416</v>
      </c>
      <c r="D248" s="450" t="s">
        <v>417</v>
      </c>
      <c r="E248" s="188">
        <v>143836</v>
      </c>
      <c r="F248" s="201">
        <v>167380</v>
      </c>
      <c r="G248" s="201">
        <v>167380</v>
      </c>
      <c r="H248" s="201">
        <v>167380</v>
      </c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</row>
    <row r="249" spans="1:19" ht="25.5">
      <c r="A249" s="477"/>
      <c r="B249" s="459"/>
      <c r="C249" s="191" t="s">
        <v>432</v>
      </c>
      <c r="D249" s="450" t="s">
        <v>433</v>
      </c>
      <c r="E249" s="188">
        <v>11017</v>
      </c>
      <c r="F249" s="201">
        <v>12232</v>
      </c>
      <c r="G249" s="201">
        <v>12232</v>
      </c>
      <c r="H249" s="201">
        <v>12232</v>
      </c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</row>
    <row r="250" spans="1:19" ht="25.5">
      <c r="A250" s="477"/>
      <c r="B250" s="459"/>
      <c r="C250" s="191" t="s">
        <v>418</v>
      </c>
      <c r="D250" s="450" t="s">
        <v>419</v>
      </c>
      <c r="E250" s="188">
        <v>23112</v>
      </c>
      <c r="F250" s="201">
        <v>27532</v>
      </c>
      <c r="G250" s="201">
        <v>27532</v>
      </c>
      <c r="H250" s="201">
        <v>27532</v>
      </c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</row>
    <row r="251" spans="1:19" ht="12.75">
      <c r="A251" s="477"/>
      <c r="B251" s="459"/>
      <c r="C251" s="191" t="s">
        <v>420</v>
      </c>
      <c r="D251" s="450" t="s">
        <v>421</v>
      </c>
      <c r="E251" s="188">
        <v>3707</v>
      </c>
      <c r="F251" s="201">
        <v>4587</v>
      </c>
      <c r="G251" s="201">
        <v>4587</v>
      </c>
      <c r="H251" s="201">
        <v>4587</v>
      </c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</row>
    <row r="252" spans="1:19" ht="12.75">
      <c r="A252" s="477"/>
      <c r="B252" s="459"/>
      <c r="C252" s="191" t="s">
        <v>388</v>
      </c>
      <c r="D252" s="450" t="s">
        <v>389</v>
      </c>
      <c r="E252" s="188">
        <v>300</v>
      </c>
      <c r="F252" s="201">
        <v>300</v>
      </c>
      <c r="G252" s="201">
        <v>300</v>
      </c>
      <c r="H252" s="201">
        <v>300</v>
      </c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</row>
    <row r="253" spans="1:19" ht="25.5">
      <c r="A253" s="477"/>
      <c r="B253" s="191"/>
      <c r="C253" s="191" t="s">
        <v>390</v>
      </c>
      <c r="D253" s="450" t="s">
        <v>391</v>
      </c>
      <c r="E253" s="181">
        <v>2999</v>
      </c>
      <c r="F253" s="202">
        <v>2500</v>
      </c>
      <c r="G253" s="202">
        <v>2500</v>
      </c>
      <c r="H253" s="249"/>
      <c r="I253" s="202">
        <v>2500</v>
      </c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</row>
    <row r="254" spans="1:19" ht="25.5">
      <c r="A254" s="477"/>
      <c r="B254" s="191"/>
      <c r="C254" s="191" t="s">
        <v>477</v>
      </c>
      <c r="D254" s="450" t="s">
        <v>478</v>
      </c>
      <c r="E254" s="181">
        <v>2000</v>
      </c>
      <c r="F254" s="202">
        <v>0</v>
      </c>
      <c r="G254" s="202">
        <v>0</v>
      </c>
      <c r="H254" s="249"/>
      <c r="I254" s="202">
        <v>0</v>
      </c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</row>
    <row r="255" spans="1:19" ht="12.75">
      <c r="A255" s="477"/>
      <c r="B255" s="191"/>
      <c r="C255" s="191" t="s">
        <v>407</v>
      </c>
      <c r="D255" s="450" t="s">
        <v>408</v>
      </c>
      <c r="E255" s="181">
        <v>12510</v>
      </c>
      <c r="F255" s="202">
        <v>13300</v>
      </c>
      <c r="G255" s="202">
        <v>13300</v>
      </c>
      <c r="H255" s="249"/>
      <c r="I255" s="202">
        <v>13300</v>
      </c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</row>
    <row r="256" spans="1:19" ht="12.75">
      <c r="A256" s="477"/>
      <c r="B256" s="191"/>
      <c r="C256" s="191" t="s">
        <v>402</v>
      </c>
      <c r="D256" s="450" t="s">
        <v>403</v>
      </c>
      <c r="E256" s="181">
        <v>0</v>
      </c>
      <c r="F256" s="181">
        <v>0</v>
      </c>
      <c r="G256" s="181">
        <v>0</v>
      </c>
      <c r="H256" s="249"/>
      <c r="I256" s="181">
        <v>0</v>
      </c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</row>
    <row r="257" spans="1:19" ht="12.75">
      <c r="A257" s="477"/>
      <c r="B257" s="191"/>
      <c r="C257" s="191" t="s">
        <v>436</v>
      </c>
      <c r="D257" s="450" t="s">
        <v>437</v>
      </c>
      <c r="E257" s="181">
        <v>800</v>
      </c>
      <c r="F257" s="202">
        <v>400</v>
      </c>
      <c r="G257" s="202">
        <v>400</v>
      </c>
      <c r="H257" s="249"/>
      <c r="I257" s="202">
        <v>400</v>
      </c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</row>
    <row r="258" spans="1:19" ht="12.75">
      <c r="A258" s="477"/>
      <c r="B258" s="191"/>
      <c r="C258" s="191" t="s">
        <v>378</v>
      </c>
      <c r="D258" s="450" t="s">
        <v>379</v>
      </c>
      <c r="E258" s="181">
        <v>11600</v>
      </c>
      <c r="F258" s="202">
        <v>11500</v>
      </c>
      <c r="G258" s="202">
        <v>11500</v>
      </c>
      <c r="H258" s="249"/>
      <c r="I258" s="202">
        <v>11500</v>
      </c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</row>
    <row r="259" spans="1:19" ht="38.25">
      <c r="A259" s="477"/>
      <c r="B259" s="191"/>
      <c r="C259" s="191" t="s">
        <v>442</v>
      </c>
      <c r="D259" s="450" t="s">
        <v>443</v>
      </c>
      <c r="E259" s="181">
        <v>1600</v>
      </c>
      <c r="F259" s="202">
        <v>400</v>
      </c>
      <c r="G259" s="202">
        <v>400</v>
      </c>
      <c r="H259" s="249"/>
      <c r="I259" s="202">
        <v>400</v>
      </c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</row>
    <row r="260" spans="1:19" ht="12.75">
      <c r="A260" s="477"/>
      <c r="B260" s="191"/>
      <c r="C260" s="191" t="s">
        <v>392</v>
      </c>
      <c r="D260" s="450" t="s">
        <v>393</v>
      </c>
      <c r="E260" s="181">
        <v>1000</v>
      </c>
      <c r="F260" s="202">
        <v>1000</v>
      </c>
      <c r="G260" s="202">
        <v>1000</v>
      </c>
      <c r="H260" s="249"/>
      <c r="I260" s="202">
        <v>1000</v>
      </c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</row>
    <row r="261" spans="1:19" ht="12.75">
      <c r="A261" s="477"/>
      <c r="B261" s="191"/>
      <c r="C261" s="191" t="s">
        <v>444</v>
      </c>
      <c r="D261" s="450"/>
      <c r="E261" s="181"/>
      <c r="F261" s="202">
        <v>5501</v>
      </c>
      <c r="G261" s="202">
        <v>5501</v>
      </c>
      <c r="H261" s="249"/>
      <c r="I261" s="202">
        <v>5501</v>
      </c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</row>
    <row r="262" spans="1:19" ht="38.25">
      <c r="A262" s="477"/>
      <c r="B262" s="191"/>
      <c r="C262" s="191" t="s">
        <v>428</v>
      </c>
      <c r="D262" s="450" t="s">
        <v>429</v>
      </c>
      <c r="E262" s="181">
        <v>1550</v>
      </c>
      <c r="F262" s="202">
        <v>550</v>
      </c>
      <c r="G262" s="202">
        <v>550</v>
      </c>
      <c r="H262" s="249"/>
      <c r="I262" s="202">
        <v>550</v>
      </c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</row>
    <row r="263" spans="1:19" ht="51">
      <c r="A263" s="477"/>
      <c r="B263" s="191"/>
      <c r="C263" s="191" t="s">
        <v>430</v>
      </c>
      <c r="D263" s="450" t="s">
        <v>431</v>
      </c>
      <c r="E263" s="181">
        <v>1800</v>
      </c>
      <c r="F263" s="202">
        <v>300</v>
      </c>
      <c r="G263" s="202">
        <v>300</v>
      </c>
      <c r="H263" s="249"/>
      <c r="I263" s="202">
        <v>300</v>
      </c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</row>
    <row r="264" spans="1:19" ht="38.25">
      <c r="A264" s="477"/>
      <c r="B264" s="191"/>
      <c r="C264" s="191" t="s">
        <v>446</v>
      </c>
      <c r="D264" s="450" t="s">
        <v>447</v>
      </c>
      <c r="E264" s="181">
        <v>2700</v>
      </c>
      <c r="F264" s="202">
        <v>1000</v>
      </c>
      <c r="G264" s="202">
        <v>1000</v>
      </c>
      <c r="H264" s="249"/>
      <c r="I264" s="202">
        <v>1000</v>
      </c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</row>
    <row r="265" spans="1:19" ht="12.75">
      <c r="A265" s="477"/>
      <c r="B265" s="445" t="s">
        <v>345</v>
      </c>
      <c r="C265" s="445"/>
      <c r="D265" s="446" t="s">
        <v>247</v>
      </c>
      <c r="E265" s="183">
        <f>SUM(E266:E267)</f>
        <v>71879</v>
      </c>
      <c r="F265" s="197">
        <f>SUM(F266:F267)</f>
        <v>26013</v>
      </c>
      <c r="G265" s="197">
        <f>SUM(G266:G267)</f>
        <v>26013</v>
      </c>
      <c r="H265" s="253"/>
      <c r="I265" s="253">
        <v>26013</v>
      </c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</row>
    <row r="266" spans="1:19" ht="12.75">
      <c r="A266" s="477"/>
      <c r="B266" s="191"/>
      <c r="C266" s="191" t="s">
        <v>378</v>
      </c>
      <c r="D266" s="450" t="s">
        <v>379</v>
      </c>
      <c r="E266" s="181">
        <v>45923</v>
      </c>
      <c r="F266" s="202">
        <v>0</v>
      </c>
      <c r="G266" s="202">
        <v>0</v>
      </c>
      <c r="H266" s="249"/>
      <c r="I266" s="249">
        <v>0</v>
      </c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</row>
    <row r="267" spans="1:19" ht="25.5">
      <c r="A267" s="477"/>
      <c r="B267" s="191"/>
      <c r="C267" s="191" t="s">
        <v>444</v>
      </c>
      <c r="D267" s="450" t="s">
        <v>445</v>
      </c>
      <c r="E267" s="181">
        <v>25956</v>
      </c>
      <c r="F267" s="202">
        <v>26013</v>
      </c>
      <c r="G267" s="202">
        <v>26013</v>
      </c>
      <c r="H267" s="249"/>
      <c r="I267" s="249">
        <v>26013</v>
      </c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</row>
    <row r="268" spans="1:19" ht="12.75">
      <c r="A268" s="179" t="s">
        <v>491</v>
      </c>
      <c r="B268" s="179"/>
      <c r="C268" s="179"/>
      <c r="D268" s="441" t="s">
        <v>492</v>
      </c>
      <c r="E268" s="184">
        <f>E269+E271+E273</f>
        <v>84400</v>
      </c>
      <c r="F268" s="206">
        <f>F271+F273+F269</f>
        <v>84400</v>
      </c>
      <c r="G268" s="206">
        <f>G271+G273+G269</f>
        <v>84400</v>
      </c>
      <c r="H268" s="256">
        <v>6700</v>
      </c>
      <c r="I268" s="256">
        <v>77700</v>
      </c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</row>
    <row r="269" spans="1:20" ht="12.75">
      <c r="A269" s="191"/>
      <c r="B269" s="189" t="s">
        <v>495</v>
      </c>
      <c r="C269" s="189"/>
      <c r="D269" s="473" t="s">
        <v>496</v>
      </c>
      <c r="E269" s="190">
        <v>4400</v>
      </c>
      <c r="F269" s="190">
        <f>F270</f>
        <v>1400</v>
      </c>
      <c r="G269" s="190">
        <f>G270</f>
        <v>1400</v>
      </c>
      <c r="H269" s="253">
        <v>0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7"/>
    </row>
    <row r="270" spans="1:19" ht="12.75">
      <c r="A270" s="191"/>
      <c r="B270" s="191"/>
      <c r="C270" s="191" t="s">
        <v>436</v>
      </c>
      <c r="D270" s="450" t="s">
        <v>437</v>
      </c>
      <c r="E270" s="181">
        <v>4400</v>
      </c>
      <c r="F270" s="181">
        <v>1400</v>
      </c>
      <c r="G270" s="181">
        <v>1400</v>
      </c>
      <c r="H270" s="249">
        <v>0</v>
      </c>
      <c r="I270" s="249">
        <v>1400</v>
      </c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</row>
    <row r="271" spans="1:19" ht="12.75">
      <c r="A271" s="191"/>
      <c r="B271" s="445" t="s">
        <v>497</v>
      </c>
      <c r="C271" s="445"/>
      <c r="D271" s="446" t="s">
        <v>498</v>
      </c>
      <c r="E271" s="183">
        <f>E272</f>
        <v>3300</v>
      </c>
      <c r="F271" s="197">
        <f>F272</f>
        <v>3300</v>
      </c>
      <c r="G271" s="197">
        <f>G272</f>
        <v>3300</v>
      </c>
      <c r="H271" s="253">
        <v>0</v>
      </c>
      <c r="I271" s="253">
        <v>3300</v>
      </c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</row>
    <row r="272" spans="1:19" ht="12.75">
      <c r="A272" s="191"/>
      <c r="B272" s="191"/>
      <c r="C272" s="191" t="s">
        <v>378</v>
      </c>
      <c r="D272" s="450" t="s">
        <v>379</v>
      </c>
      <c r="E272" s="181">
        <v>3300</v>
      </c>
      <c r="F272" s="202">
        <v>3300</v>
      </c>
      <c r="G272" s="202">
        <v>3300</v>
      </c>
      <c r="H272" s="249">
        <v>0</v>
      </c>
      <c r="I272" s="249">
        <v>3300</v>
      </c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</row>
    <row r="273" spans="1:19" ht="25.5">
      <c r="A273" s="191"/>
      <c r="B273" s="445" t="s">
        <v>499</v>
      </c>
      <c r="C273" s="445"/>
      <c r="D273" s="446" t="s">
        <v>500</v>
      </c>
      <c r="E273" s="183">
        <f>SUM(E274:E276)</f>
        <v>76700</v>
      </c>
      <c r="F273" s="197">
        <f>SUM(F274:F276)</f>
        <v>79700</v>
      </c>
      <c r="G273" s="197">
        <f>SUM(G274:G276)</f>
        <v>79700</v>
      </c>
      <c r="H273" s="253">
        <v>10700</v>
      </c>
      <c r="I273" s="253">
        <v>70000</v>
      </c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</row>
    <row r="274" spans="1:19" ht="12.75">
      <c r="A274" s="191"/>
      <c r="B274" s="191"/>
      <c r="C274" s="191" t="s">
        <v>388</v>
      </c>
      <c r="D274" s="450" t="s">
        <v>389</v>
      </c>
      <c r="E274" s="181">
        <v>8800</v>
      </c>
      <c r="F274" s="202">
        <v>9700</v>
      </c>
      <c r="G274" s="202">
        <v>9700</v>
      </c>
      <c r="H274" s="249">
        <v>9700</v>
      </c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</row>
    <row r="275" spans="1:19" ht="25.5">
      <c r="A275" s="191"/>
      <c r="B275" s="191"/>
      <c r="C275" s="191" t="s">
        <v>390</v>
      </c>
      <c r="D275" s="450" t="s">
        <v>391</v>
      </c>
      <c r="E275" s="181">
        <v>52000</v>
      </c>
      <c r="F275" s="202">
        <v>30000</v>
      </c>
      <c r="G275" s="202">
        <v>30000</v>
      </c>
      <c r="H275" s="249"/>
      <c r="I275" s="249">
        <v>30000</v>
      </c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</row>
    <row r="276" spans="1:19" ht="12.75">
      <c r="A276" s="191"/>
      <c r="B276" s="191"/>
      <c r="C276" s="191" t="s">
        <v>378</v>
      </c>
      <c r="D276" s="450" t="s">
        <v>379</v>
      </c>
      <c r="E276" s="181">
        <v>15900</v>
      </c>
      <c r="F276" s="202">
        <v>40000</v>
      </c>
      <c r="G276" s="202">
        <v>40000</v>
      </c>
      <c r="H276" s="249"/>
      <c r="I276" s="249">
        <v>40000</v>
      </c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</row>
    <row r="277" spans="1:19" ht="12.75">
      <c r="A277" s="179" t="s">
        <v>346</v>
      </c>
      <c r="B277" s="179"/>
      <c r="C277" s="179"/>
      <c r="D277" s="441" t="s">
        <v>347</v>
      </c>
      <c r="E277" s="184">
        <f>E278+E280+E291+E293+E295+E299+E316</f>
        <v>2432317</v>
      </c>
      <c r="F277" s="184">
        <f aca="true" t="shared" si="7" ref="F277:K277">F278+F280+F291+F293+F295+F299+F316+F297</f>
        <v>2294900</v>
      </c>
      <c r="G277" s="184">
        <f t="shared" si="7"/>
        <v>2294900</v>
      </c>
      <c r="H277" s="184">
        <f t="shared" si="7"/>
        <v>292698</v>
      </c>
      <c r="I277" s="184">
        <f t="shared" si="7"/>
        <v>68637</v>
      </c>
      <c r="J277" s="184">
        <f t="shared" si="7"/>
        <v>0</v>
      </c>
      <c r="K277" s="257">
        <f t="shared" si="7"/>
        <v>1933565</v>
      </c>
      <c r="L277" s="256"/>
      <c r="M277" s="256"/>
      <c r="N277" s="256"/>
      <c r="O277" s="256"/>
      <c r="P277" s="256"/>
      <c r="Q277" s="256"/>
      <c r="R277" s="256"/>
      <c r="S277" s="256"/>
    </row>
    <row r="278" spans="1:19" ht="12.75">
      <c r="A278" s="191"/>
      <c r="B278" s="445" t="s">
        <v>501</v>
      </c>
      <c r="C278" s="445"/>
      <c r="D278" s="446" t="s">
        <v>502</v>
      </c>
      <c r="E278" s="183">
        <f>SUM(E279)</f>
        <v>10000</v>
      </c>
      <c r="F278" s="183">
        <f>F279</f>
        <v>35000</v>
      </c>
      <c r="G278" s="183">
        <f>G279</f>
        <v>35000</v>
      </c>
      <c r="H278" s="183">
        <f>H279</f>
        <v>35000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</row>
    <row r="279" spans="1:19" ht="51">
      <c r="A279" s="191"/>
      <c r="B279" s="191"/>
      <c r="C279" s="191" t="s">
        <v>503</v>
      </c>
      <c r="D279" s="450" t="s">
        <v>504</v>
      </c>
      <c r="E279" s="181">
        <v>10000</v>
      </c>
      <c r="F279" s="181">
        <v>35000</v>
      </c>
      <c r="G279" s="181">
        <v>35000</v>
      </c>
      <c r="H279" s="249">
        <v>35000</v>
      </c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</row>
    <row r="280" spans="1:19" ht="63.75">
      <c r="A280" s="191"/>
      <c r="B280" s="445" t="s">
        <v>348</v>
      </c>
      <c r="C280" s="445"/>
      <c r="D280" s="446" t="s">
        <v>349</v>
      </c>
      <c r="E280" s="183">
        <f>SUM(E281:E290)</f>
        <v>1590504</v>
      </c>
      <c r="F280" s="183">
        <f>SUM(F281:F290)</f>
        <v>1681387</v>
      </c>
      <c r="G280" s="183">
        <f>SUM(G281:G290)</f>
        <v>1681387</v>
      </c>
      <c r="H280" s="253">
        <f>SUM(H281:H290)</f>
        <v>31252</v>
      </c>
      <c r="I280" s="253">
        <f>SUM(I281:I290)</f>
        <v>17720</v>
      </c>
      <c r="J280" s="253">
        <v>0</v>
      </c>
      <c r="K280" s="253">
        <f>K281</f>
        <v>1632415</v>
      </c>
      <c r="L280" s="253"/>
      <c r="M280" s="253"/>
      <c r="N280" s="253"/>
      <c r="O280" s="253"/>
      <c r="P280" s="253"/>
      <c r="Q280" s="253"/>
      <c r="R280" s="253"/>
      <c r="S280" s="253"/>
    </row>
    <row r="281" spans="1:19" ht="12.75">
      <c r="A281" s="191"/>
      <c r="B281" s="191"/>
      <c r="C281" s="191" t="s">
        <v>505</v>
      </c>
      <c r="D281" s="450" t="s">
        <v>506</v>
      </c>
      <c r="E281" s="181">
        <v>1543209</v>
      </c>
      <c r="F281" s="181">
        <v>1632415</v>
      </c>
      <c r="G281" s="181">
        <v>1632415</v>
      </c>
      <c r="H281" s="249">
        <v>0</v>
      </c>
      <c r="I281" s="249">
        <v>0</v>
      </c>
      <c r="J281" s="249">
        <v>0</v>
      </c>
      <c r="K281" s="249">
        <v>1632415</v>
      </c>
      <c r="L281" s="249"/>
      <c r="M281" s="249"/>
      <c r="N281" s="249"/>
      <c r="O281" s="249"/>
      <c r="P281" s="249"/>
      <c r="Q281" s="249"/>
      <c r="R281" s="249"/>
      <c r="S281" s="249"/>
    </row>
    <row r="282" spans="1:19" ht="25.5">
      <c r="A282" s="191"/>
      <c r="B282" s="191"/>
      <c r="C282" s="191" t="s">
        <v>416</v>
      </c>
      <c r="D282" s="450" t="s">
        <v>417</v>
      </c>
      <c r="E282" s="181">
        <v>13843</v>
      </c>
      <c r="F282" s="181">
        <v>12000</v>
      </c>
      <c r="G282" s="181">
        <v>12000</v>
      </c>
      <c r="H282" s="249">
        <v>12000</v>
      </c>
      <c r="I282" s="249">
        <v>0</v>
      </c>
      <c r="J282" s="249">
        <v>0</v>
      </c>
      <c r="K282" s="249">
        <v>0</v>
      </c>
      <c r="L282" s="249"/>
      <c r="M282" s="249"/>
      <c r="N282" s="249"/>
      <c r="O282" s="249"/>
      <c r="P282" s="249"/>
      <c r="Q282" s="249"/>
      <c r="R282" s="249"/>
      <c r="S282" s="249"/>
    </row>
    <row r="283" spans="1:19" ht="25.5">
      <c r="A283" s="191"/>
      <c r="B283" s="191"/>
      <c r="C283" s="191" t="s">
        <v>418</v>
      </c>
      <c r="D283" s="450" t="s">
        <v>419</v>
      </c>
      <c r="E283" s="181">
        <v>2535</v>
      </c>
      <c r="F283" s="181">
        <v>4206</v>
      </c>
      <c r="G283" s="181">
        <v>4206</v>
      </c>
      <c r="H283" s="249">
        <v>4206</v>
      </c>
      <c r="I283" s="249">
        <v>0</v>
      </c>
      <c r="J283" s="249">
        <v>0</v>
      </c>
      <c r="K283" s="249">
        <v>0</v>
      </c>
      <c r="L283" s="249"/>
      <c r="M283" s="249"/>
      <c r="N283" s="249"/>
      <c r="O283" s="249"/>
      <c r="P283" s="249"/>
      <c r="Q283" s="249"/>
      <c r="R283" s="249"/>
      <c r="S283" s="249"/>
    </row>
    <row r="284" spans="1:19" ht="12.75">
      <c r="A284" s="191"/>
      <c r="B284" s="191"/>
      <c r="C284" s="191" t="s">
        <v>420</v>
      </c>
      <c r="D284" s="450" t="s">
        <v>421</v>
      </c>
      <c r="E284" s="181">
        <v>412</v>
      </c>
      <c r="F284" s="181">
        <v>646</v>
      </c>
      <c r="G284" s="181">
        <v>646</v>
      </c>
      <c r="H284" s="249">
        <v>646</v>
      </c>
      <c r="I284" s="249">
        <v>0</v>
      </c>
      <c r="J284" s="249">
        <v>0</v>
      </c>
      <c r="K284" s="249">
        <v>0</v>
      </c>
      <c r="L284" s="249"/>
      <c r="M284" s="249"/>
      <c r="N284" s="249"/>
      <c r="O284" s="249"/>
      <c r="P284" s="249"/>
      <c r="Q284" s="249"/>
      <c r="R284" s="249"/>
      <c r="S284" s="249"/>
    </row>
    <row r="285" spans="1:19" ht="12.75">
      <c r="A285" s="191"/>
      <c r="B285" s="191"/>
      <c r="C285" s="191" t="s">
        <v>388</v>
      </c>
      <c r="D285" s="450" t="s">
        <v>389</v>
      </c>
      <c r="E285" s="181">
        <v>13611</v>
      </c>
      <c r="F285" s="181">
        <v>14400</v>
      </c>
      <c r="G285" s="181">
        <v>14400</v>
      </c>
      <c r="H285" s="249">
        <v>14400</v>
      </c>
      <c r="I285" s="249">
        <v>0</v>
      </c>
      <c r="J285" s="249">
        <v>0</v>
      </c>
      <c r="K285" s="249">
        <v>0</v>
      </c>
      <c r="L285" s="249"/>
      <c r="M285" s="249"/>
      <c r="N285" s="249"/>
      <c r="O285" s="249"/>
      <c r="P285" s="249"/>
      <c r="Q285" s="249"/>
      <c r="R285" s="249"/>
      <c r="S285" s="249"/>
    </row>
    <row r="286" spans="1:19" ht="25.5">
      <c r="A286" s="191"/>
      <c r="B286" s="191"/>
      <c r="C286" s="191" t="s">
        <v>390</v>
      </c>
      <c r="D286" s="450" t="s">
        <v>391</v>
      </c>
      <c r="E286" s="181">
        <v>8894</v>
      </c>
      <c r="F286" s="181">
        <v>8000</v>
      </c>
      <c r="G286" s="181">
        <v>8000</v>
      </c>
      <c r="H286" s="249">
        <v>0</v>
      </c>
      <c r="I286" s="181">
        <v>8000</v>
      </c>
      <c r="J286" s="249">
        <v>0</v>
      </c>
      <c r="K286" s="249">
        <v>0</v>
      </c>
      <c r="L286" s="249"/>
      <c r="M286" s="249"/>
      <c r="N286" s="249"/>
      <c r="O286" s="249"/>
      <c r="P286" s="249"/>
      <c r="Q286" s="249"/>
      <c r="R286" s="249"/>
      <c r="S286" s="249"/>
    </row>
    <row r="287" spans="1:19" ht="12.75">
      <c r="A287" s="191"/>
      <c r="B287" s="191"/>
      <c r="C287" s="191" t="s">
        <v>407</v>
      </c>
      <c r="D287" s="450" t="s">
        <v>408</v>
      </c>
      <c r="E287" s="181">
        <v>1000</v>
      </c>
      <c r="F287" s="181">
        <v>1000</v>
      </c>
      <c r="G287" s="181">
        <v>1000</v>
      </c>
      <c r="H287" s="249">
        <v>0</v>
      </c>
      <c r="I287" s="181">
        <v>1000</v>
      </c>
      <c r="J287" s="249">
        <v>0</v>
      </c>
      <c r="K287" s="249">
        <v>0</v>
      </c>
      <c r="L287" s="249"/>
      <c r="M287" s="249"/>
      <c r="N287" s="249"/>
      <c r="O287" s="249"/>
      <c r="P287" s="249"/>
      <c r="Q287" s="249"/>
      <c r="R287" s="249"/>
      <c r="S287" s="249"/>
    </row>
    <row r="288" spans="1:19" ht="12.75">
      <c r="A288" s="191"/>
      <c r="B288" s="191"/>
      <c r="C288" s="191" t="s">
        <v>378</v>
      </c>
      <c r="D288" s="450" t="s">
        <v>379</v>
      </c>
      <c r="E288" s="181">
        <v>3000</v>
      </c>
      <c r="F288" s="181">
        <v>4000</v>
      </c>
      <c r="G288" s="181">
        <v>4000</v>
      </c>
      <c r="H288" s="249">
        <v>0</v>
      </c>
      <c r="I288" s="181">
        <v>4000</v>
      </c>
      <c r="J288" s="249">
        <v>0</v>
      </c>
      <c r="K288" s="249">
        <v>0</v>
      </c>
      <c r="L288" s="249"/>
      <c r="M288" s="249"/>
      <c r="N288" s="249"/>
      <c r="O288" s="249"/>
      <c r="P288" s="249"/>
      <c r="Q288" s="249"/>
      <c r="R288" s="249"/>
      <c r="S288" s="249"/>
    </row>
    <row r="289" spans="1:19" ht="12.75">
      <c r="A289" s="191"/>
      <c r="B289" s="191"/>
      <c r="C289" s="191" t="s">
        <v>426</v>
      </c>
      <c r="D289" s="450" t="s">
        <v>427</v>
      </c>
      <c r="E289" s="181">
        <v>1000</v>
      </c>
      <c r="F289" s="181">
        <v>1720</v>
      </c>
      <c r="G289" s="181">
        <v>1720</v>
      </c>
      <c r="H289" s="249">
        <v>0</v>
      </c>
      <c r="I289" s="181">
        <v>1720</v>
      </c>
      <c r="J289" s="249">
        <v>0</v>
      </c>
      <c r="K289" s="249">
        <v>0</v>
      </c>
      <c r="L289" s="249"/>
      <c r="M289" s="249"/>
      <c r="N289" s="249"/>
      <c r="O289" s="249"/>
      <c r="P289" s="249"/>
      <c r="Q289" s="249"/>
      <c r="R289" s="249"/>
      <c r="S289" s="249"/>
    </row>
    <row r="290" spans="1:19" ht="38.25">
      <c r="A290" s="191"/>
      <c r="B290" s="191"/>
      <c r="C290" s="191" t="s">
        <v>428</v>
      </c>
      <c r="D290" s="450" t="s">
        <v>429</v>
      </c>
      <c r="E290" s="181">
        <v>3000</v>
      </c>
      <c r="F290" s="181">
        <v>3000</v>
      </c>
      <c r="G290" s="181">
        <v>3000</v>
      </c>
      <c r="H290" s="249">
        <v>0</v>
      </c>
      <c r="I290" s="181">
        <v>3000</v>
      </c>
      <c r="J290" s="249">
        <v>0</v>
      </c>
      <c r="K290" s="249">
        <v>0</v>
      </c>
      <c r="L290" s="249"/>
      <c r="M290" s="249"/>
      <c r="N290" s="249"/>
      <c r="O290" s="249"/>
      <c r="P290" s="249"/>
      <c r="Q290" s="249"/>
      <c r="R290" s="249"/>
      <c r="S290" s="249"/>
    </row>
    <row r="291" spans="1:19" ht="114.75">
      <c r="A291" s="191"/>
      <c r="B291" s="445" t="s">
        <v>350</v>
      </c>
      <c r="C291" s="445"/>
      <c r="D291" s="446" t="s">
        <v>351</v>
      </c>
      <c r="E291" s="183">
        <f>SUM(E292)</f>
        <v>6828</v>
      </c>
      <c r="F291" s="183">
        <f>F292</f>
        <v>7817</v>
      </c>
      <c r="G291" s="183">
        <f>G292</f>
        <v>7817</v>
      </c>
      <c r="H291" s="253">
        <v>0</v>
      </c>
      <c r="I291" s="253">
        <v>7817</v>
      </c>
      <c r="J291" s="253">
        <v>0</v>
      </c>
      <c r="K291" s="253">
        <v>0</v>
      </c>
      <c r="L291" s="253"/>
      <c r="M291" s="253"/>
      <c r="N291" s="253"/>
      <c r="O291" s="253"/>
      <c r="P291" s="253"/>
      <c r="Q291" s="253"/>
      <c r="R291" s="253"/>
      <c r="S291" s="253"/>
    </row>
    <row r="292" spans="1:19" ht="25.5">
      <c r="A292" s="191"/>
      <c r="B292" s="191"/>
      <c r="C292" s="191" t="s">
        <v>507</v>
      </c>
      <c r="D292" s="450" t="s">
        <v>508</v>
      </c>
      <c r="E292" s="181">
        <v>6828</v>
      </c>
      <c r="F292" s="181">
        <v>7817</v>
      </c>
      <c r="G292" s="181">
        <v>7817</v>
      </c>
      <c r="H292" s="249">
        <v>0</v>
      </c>
      <c r="I292" s="249">
        <v>7817</v>
      </c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</row>
    <row r="293" spans="1:19" ht="38.25">
      <c r="A293" s="191"/>
      <c r="B293" s="445" t="s">
        <v>352</v>
      </c>
      <c r="C293" s="445"/>
      <c r="D293" s="446" t="s">
        <v>353</v>
      </c>
      <c r="E293" s="183">
        <f>SUM(E294)</f>
        <v>167203</v>
      </c>
      <c r="F293" s="183">
        <f>F294</f>
        <v>51941</v>
      </c>
      <c r="G293" s="183">
        <f>G294</f>
        <v>51941</v>
      </c>
      <c r="H293" s="253">
        <v>0</v>
      </c>
      <c r="I293" s="253">
        <v>0</v>
      </c>
      <c r="J293" s="253">
        <v>0</v>
      </c>
      <c r="K293" s="253">
        <v>51941</v>
      </c>
      <c r="L293" s="253"/>
      <c r="M293" s="253"/>
      <c r="N293" s="253"/>
      <c r="O293" s="253"/>
      <c r="P293" s="253"/>
      <c r="Q293" s="253"/>
      <c r="R293" s="253"/>
      <c r="S293" s="253"/>
    </row>
    <row r="294" spans="1:19" ht="12.75">
      <c r="A294" s="191"/>
      <c r="B294" s="191"/>
      <c r="C294" s="191" t="s">
        <v>505</v>
      </c>
      <c r="D294" s="450" t="s">
        <v>506</v>
      </c>
      <c r="E294" s="181">
        <v>167203</v>
      </c>
      <c r="F294" s="181">
        <v>51941</v>
      </c>
      <c r="G294" s="181">
        <v>51941</v>
      </c>
      <c r="H294" s="249">
        <v>0</v>
      </c>
      <c r="I294" s="249">
        <v>0</v>
      </c>
      <c r="J294" s="249"/>
      <c r="K294" s="249">
        <v>51941</v>
      </c>
      <c r="L294" s="249"/>
      <c r="M294" s="249"/>
      <c r="N294" s="249"/>
      <c r="O294" s="249"/>
      <c r="P294" s="249"/>
      <c r="Q294" s="249"/>
      <c r="R294" s="249"/>
      <c r="S294" s="249"/>
    </row>
    <row r="295" spans="1:19" ht="12.75">
      <c r="A295" s="191"/>
      <c r="B295" s="445" t="s">
        <v>509</v>
      </c>
      <c r="C295" s="445"/>
      <c r="D295" s="446" t="s">
        <v>510</v>
      </c>
      <c r="E295" s="183">
        <f>SUM(E296)</f>
        <v>171940</v>
      </c>
      <c r="F295" s="183">
        <f>F296</f>
        <v>180000</v>
      </c>
      <c r="G295" s="183">
        <f>G296</f>
        <v>180000</v>
      </c>
      <c r="H295" s="253">
        <v>0</v>
      </c>
      <c r="I295" s="253">
        <v>0</v>
      </c>
      <c r="J295" s="253">
        <v>0</v>
      </c>
      <c r="K295" s="253">
        <v>180000</v>
      </c>
      <c r="L295" s="253"/>
      <c r="M295" s="253"/>
      <c r="N295" s="253"/>
      <c r="O295" s="253"/>
      <c r="P295" s="253"/>
      <c r="Q295" s="253"/>
      <c r="R295" s="253"/>
      <c r="S295" s="253"/>
    </row>
    <row r="296" spans="1:19" ht="12.75">
      <c r="A296" s="191"/>
      <c r="B296" s="191"/>
      <c r="C296" s="191" t="s">
        <v>505</v>
      </c>
      <c r="D296" s="450" t="s">
        <v>506</v>
      </c>
      <c r="E296" s="181">
        <v>171940</v>
      </c>
      <c r="F296" s="181">
        <v>180000</v>
      </c>
      <c r="G296" s="181">
        <v>180000</v>
      </c>
      <c r="H296" s="249">
        <v>0</v>
      </c>
      <c r="I296" s="249">
        <v>0</v>
      </c>
      <c r="J296" s="249">
        <v>0</v>
      </c>
      <c r="K296" s="249">
        <v>180000</v>
      </c>
      <c r="L296" s="249"/>
      <c r="M296" s="249"/>
      <c r="N296" s="249"/>
      <c r="O296" s="249"/>
      <c r="P296" s="249"/>
      <c r="Q296" s="249"/>
      <c r="R296" s="249"/>
      <c r="S296" s="249"/>
    </row>
    <row r="297" spans="1:19" ht="25.5">
      <c r="A297" s="191"/>
      <c r="B297" s="478" t="s">
        <v>376</v>
      </c>
      <c r="C297" s="478"/>
      <c r="D297" s="479" t="s">
        <v>559</v>
      </c>
      <c r="E297" s="255">
        <v>0</v>
      </c>
      <c r="F297" s="255">
        <f>F298</f>
        <v>38109</v>
      </c>
      <c r="G297" s="255">
        <f>G298</f>
        <v>38109</v>
      </c>
      <c r="H297" s="253">
        <v>0</v>
      </c>
      <c r="I297" s="253">
        <v>0</v>
      </c>
      <c r="J297" s="253">
        <v>0</v>
      </c>
      <c r="K297" s="253">
        <v>38109</v>
      </c>
      <c r="L297" s="253"/>
      <c r="M297" s="253"/>
      <c r="N297" s="253"/>
      <c r="O297" s="253"/>
      <c r="P297" s="253"/>
      <c r="Q297" s="253"/>
      <c r="R297" s="253"/>
      <c r="S297" s="253"/>
    </row>
    <row r="298" spans="1:19" ht="12.75">
      <c r="A298" s="191"/>
      <c r="B298" s="191"/>
      <c r="C298" s="191" t="s">
        <v>505</v>
      </c>
      <c r="D298" s="450" t="s">
        <v>506</v>
      </c>
      <c r="E298" s="181">
        <v>0</v>
      </c>
      <c r="F298" s="181">
        <v>38109</v>
      </c>
      <c r="G298" s="181">
        <v>38109</v>
      </c>
      <c r="H298" s="249">
        <v>0</v>
      </c>
      <c r="I298" s="249">
        <v>0</v>
      </c>
      <c r="J298" s="249"/>
      <c r="K298" s="249">
        <v>38109</v>
      </c>
      <c r="L298" s="249"/>
      <c r="M298" s="249"/>
      <c r="N298" s="249"/>
      <c r="O298" s="249"/>
      <c r="P298" s="249"/>
      <c r="Q298" s="249"/>
      <c r="R298" s="249"/>
      <c r="S298" s="249"/>
    </row>
    <row r="299" spans="1:19" ht="12.75">
      <c r="A299" s="191"/>
      <c r="B299" s="445" t="s">
        <v>354</v>
      </c>
      <c r="C299" s="445"/>
      <c r="D299" s="446" t="s">
        <v>355</v>
      </c>
      <c r="E299" s="183">
        <f>SUM(E301:E315)</f>
        <v>248354</v>
      </c>
      <c r="F299" s="183">
        <f aca="true" t="shared" si="8" ref="F299:K299">SUM(F300:F315)</f>
        <v>270646</v>
      </c>
      <c r="G299" s="183">
        <f t="shared" si="8"/>
        <v>270646</v>
      </c>
      <c r="H299" s="253">
        <f t="shared" si="8"/>
        <v>226446</v>
      </c>
      <c r="I299" s="253">
        <f t="shared" si="8"/>
        <v>43100</v>
      </c>
      <c r="J299" s="253">
        <f t="shared" si="8"/>
        <v>0</v>
      </c>
      <c r="K299" s="253">
        <f t="shared" si="8"/>
        <v>1100</v>
      </c>
      <c r="L299" s="253"/>
      <c r="M299" s="253"/>
      <c r="N299" s="253"/>
      <c r="O299" s="253"/>
      <c r="P299" s="253"/>
      <c r="Q299" s="253"/>
      <c r="R299" s="253"/>
      <c r="S299" s="253"/>
    </row>
    <row r="300" spans="1:19" ht="25.5">
      <c r="A300" s="191"/>
      <c r="B300" s="459"/>
      <c r="C300" s="459" t="s">
        <v>475</v>
      </c>
      <c r="D300" s="450" t="s">
        <v>476</v>
      </c>
      <c r="E300" s="188">
        <v>0</v>
      </c>
      <c r="F300" s="188">
        <v>1100</v>
      </c>
      <c r="G300" s="188">
        <v>1100</v>
      </c>
      <c r="H300" s="251">
        <v>0</v>
      </c>
      <c r="I300" s="251">
        <v>0</v>
      </c>
      <c r="J300" s="251">
        <v>0</v>
      </c>
      <c r="K300" s="251">
        <v>1100</v>
      </c>
      <c r="L300" s="210"/>
      <c r="M300" s="210"/>
      <c r="N300" s="210"/>
      <c r="O300" s="210"/>
      <c r="P300" s="210"/>
      <c r="Q300" s="210"/>
      <c r="R300" s="210"/>
      <c r="S300" s="210"/>
    </row>
    <row r="301" spans="1:19" ht="25.5">
      <c r="A301" s="191"/>
      <c r="B301" s="191"/>
      <c r="C301" s="191" t="s">
        <v>416</v>
      </c>
      <c r="D301" s="450" t="s">
        <v>417</v>
      </c>
      <c r="E301" s="181">
        <v>169718</v>
      </c>
      <c r="F301" s="181">
        <v>180000</v>
      </c>
      <c r="G301" s="181">
        <v>180000</v>
      </c>
      <c r="H301" s="249">
        <v>180000</v>
      </c>
      <c r="I301" s="249">
        <v>0</v>
      </c>
      <c r="J301" s="249">
        <v>0</v>
      </c>
      <c r="K301" s="249">
        <v>0</v>
      </c>
      <c r="L301" s="249"/>
      <c r="M301" s="249"/>
      <c r="N301" s="249"/>
      <c r="O301" s="249"/>
      <c r="P301" s="249"/>
      <c r="Q301" s="249"/>
      <c r="R301" s="249"/>
      <c r="S301" s="249"/>
    </row>
    <row r="302" spans="1:19" ht="25.5">
      <c r="A302" s="191"/>
      <c r="B302" s="191"/>
      <c r="C302" s="191" t="s">
        <v>432</v>
      </c>
      <c r="D302" s="450" t="s">
        <v>433</v>
      </c>
      <c r="E302" s="181">
        <v>11240</v>
      </c>
      <c r="F302" s="181">
        <v>12621</v>
      </c>
      <c r="G302" s="181">
        <v>12621</v>
      </c>
      <c r="H302" s="249">
        <v>12621</v>
      </c>
      <c r="I302" s="249">
        <v>0</v>
      </c>
      <c r="J302" s="249">
        <v>0</v>
      </c>
      <c r="K302" s="249">
        <v>0</v>
      </c>
      <c r="L302" s="249"/>
      <c r="M302" s="249"/>
      <c r="N302" s="249"/>
      <c r="O302" s="249"/>
      <c r="P302" s="249"/>
      <c r="Q302" s="249"/>
      <c r="R302" s="249"/>
      <c r="S302" s="249"/>
    </row>
    <row r="303" spans="1:19" ht="25.5">
      <c r="A303" s="191"/>
      <c r="B303" s="191"/>
      <c r="C303" s="191" t="s">
        <v>418</v>
      </c>
      <c r="D303" s="450" t="s">
        <v>419</v>
      </c>
      <c r="E303" s="181">
        <v>25580</v>
      </c>
      <c r="F303" s="181">
        <v>29316</v>
      </c>
      <c r="G303" s="181">
        <v>29316</v>
      </c>
      <c r="H303" s="249">
        <v>29316</v>
      </c>
      <c r="I303" s="249">
        <v>0</v>
      </c>
      <c r="J303" s="249">
        <v>0</v>
      </c>
      <c r="K303" s="249">
        <v>0</v>
      </c>
      <c r="L303" s="249"/>
      <c r="M303" s="249"/>
      <c r="N303" s="249"/>
      <c r="O303" s="249"/>
      <c r="P303" s="249"/>
      <c r="Q303" s="249"/>
      <c r="R303" s="249"/>
      <c r="S303" s="249"/>
    </row>
    <row r="304" spans="1:19" ht="12.75">
      <c r="A304" s="191"/>
      <c r="B304" s="191"/>
      <c r="C304" s="191" t="s">
        <v>420</v>
      </c>
      <c r="D304" s="450" t="s">
        <v>421</v>
      </c>
      <c r="E304" s="181">
        <v>3970</v>
      </c>
      <c r="F304" s="181">
        <v>4509</v>
      </c>
      <c r="G304" s="181">
        <v>4509</v>
      </c>
      <c r="H304" s="249">
        <v>4509</v>
      </c>
      <c r="I304" s="249">
        <v>0</v>
      </c>
      <c r="J304" s="249">
        <v>0</v>
      </c>
      <c r="K304" s="249">
        <v>0</v>
      </c>
      <c r="L304" s="249"/>
      <c r="M304" s="249"/>
      <c r="N304" s="249"/>
      <c r="O304" s="249"/>
      <c r="P304" s="249"/>
      <c r="Q304" s="249"/>
      <c r="R304" s="249"/>
      <c r="S304" s="249"/>
    </row>
    <row r="305" spans="1:19" ht="25.5">
      <c r="A305" s="191"/>
      <c r="B305" s="191"/>
      <c r="C305" s="191" t="s">
        <v>390</v>
      </c>
      <c r="D305" s="450" t="s">
        <v>391</v>
      </c>
      <c r="E305" s="181">
        <v>5000</v>
      </c>
      <c r="F305" s="181">
        <v>8600</v>
      </c>
      <c r="G305" s="181">
        <v>8600</v>
      </c>
      <c r="H305" s="249">
        <v>0</v>
      </c>
      <c r="I305" s="181">
        <v>8600</v>
      </c>
      <c r="J305" s="249">
        <v>0</v>
      </c>
      <c r="K305" s="249"/>
      <c r="L305" s="249"/>
      <c r="M305" s="249"/>
      <c r="N305" s="249"/>
      <c r="O305" s="249"/>
      <c r="P305" s="249"/>
      <c r="Q305" s="249"/>
      <c r="R305" s="249"/>
      <c r="S305" s="249"/>
    </row>
    <row r="306" spans="1:19" ht="12.75">
      <c r="A306" s="191"/>
      <c r="B306" s="191"/>
      <c r="C306" s="191" t="s">
        <v>407</v>
      </c>
      <c r="D306" s="450" t="s">
        <v>408</v>
      </c>
      <c r="E306" s="181">
        <v>3000</v>
      </c>
      <c r="F306" s="181">
        <v>3100</v>
      </c>
      <c r="G306" s="181">
        <v>3100</v>
      </c>
      <c r="H306" s="249">
        <v>0</v>
      </c>
      <c r="I306" s="181">
        <v>3100</v>
      </c>
      <c r="J306" s="249">
        <v>0</v>
      </c>
      <c r="K306" s="249">
        <v>0</v>
      </c>
      <c r="L306" s="249"/>
      <c r="M306" s="249"/>
      <c r="N306" s="249"/>
      <c r="O306" s="249"/>
      <c r="P306" s="249"/>
      <c r="Q306" s="249"/>
      <c r="R306" s="249"/>
      <c r="S306" s="249"/>
    </row>
    <row r="307" spans="1:19" ht="12.75">
      <c r="A307" s="191"/>
      <c r="B307" s="191"/>
      <c r="C307" s="191" t="s">
        <v>436</v>
      </c>
      <c r="D307" s="450"/>
      <c r="E307" s="181">
        <v>0</v>
      </c>
      <c r="F307" s="181">
        <v>200</v>
      </c>
      <c r="G307" s="181">
        <v>200</v>
      </c>
      <c r="H307" s="249">
        <v>0</v>
      </c>
      <c r="I307" s="181">
        <v>200</v>
      </c>
      <c r="J307" s="249">
        <v>0</v>
      </c>
      <c r="K307" s="249">
        <v>0</v>
      </c>
      <c r="L307" s="249"/>
      <c r="M307" s="249"/>
      <c r="N307" s="249"/>
      <c r="O307" s="249"/>
      <c r="P307" s="249"/>
      <c r="Q307" s="249"/>
      <c r="R307" s="249"/>
      <c r="S307" s="249"/>
    </row>
    <row r="308" spans="1:19" ht="12.75">
      <c r="A308" s="191"/>
      <c r="B308" s="191"/>
      <c r="C308" s="191" t="s">
        <v>378</v>
      </c>
      <c r="D308" s="450" t="s">
        <v>379</v>
      </c>
      <c r="E308" s="181">
        <v>15246</v>
      </c>
      <c r="F308" s="181">
        <v>15400</v>
      </c>
      <c r="G308" s="181">
        <v>15400</v>
      </c>
      <c r="H308" s="249">
        <v>0</v>
      </c>
      <c r="I308" s="181">
        <v>15400</v>
      </c>
      <c r="J308" s="249">
        <v>0</v>
      </c>
      <c r="K308" s="249">
        <v>0</v>
      </c>
      <c r="L308" s="249"/>
      <c r="M308" s="249"/>
      <c r="N308" s="249"/>
      <c r="O308" s="249"/>
      <c r="P308" s="249"/>
      <c r="Q308" s="249"/>
      <c r="R308" s="249"/>
      <c r="S308" s="249"/>
    </row>
    <row r="309" spans="1:19" ht="38.25">
      <c r="A309" s="191"/>
      <c r="B309" s="191"/>
      <c r="C309" s="191" t="s">
        <v>442</v>
      </c>
      <c r="D309" s="450" t="s">
        <v>443</v>
      </c>
      <c r="E309" s="181">
        <v>3000</v>
      </c>
      <c r="F309" s="181">
        <v>3030</v>
      </c>
      <c r="G309" s="181">
        <v>3030</v>
      </c>
      <c r="H309" s="249">
        <v>0</v>
      </c>
      <c r="I309" s="181">
        <v>3030</v>
      </c>
      <c r="J309" s="249">
        <v>0</v>
      </c>
      <c r="K309" s="249">
        <v>0</v>
      </c>
      <c r="L309" s="249"/>
      <c r="M309" s="249"/>
      <c r="N309" s="249"/>
      <c r="O309" s="249"/>
      <c r="P309" s="249"/>
      <c r="Q309" s="249"/>
      <c r="R309" s="249"/>
      <c r="S309" s="249"/>
    </row>
    <row r="310" spans="1:19" ht="12.75">
      <c r="A310" s="191"/>
      <c r="B310" s="191"/>
      <c r="C310" s="191" t="s">
        <v>426</v>
      </c>
      <c r="D310" s="450" t="s">
        <v>427</v>
      </c>
      <c r="E310" s="181">
        <v>1000</v>
      </c>
      <c r="F310" s="181">
        <v>1100</v>
      </c>
      <c r="G310" s="181">
        <v>1100</v>
      </c>
      <c r="H310" s="249">
        <v>0</v>
      </c>
      <c r="I310" s="181">
        <v>1100</v>
      </c>
      <c r="J310" s="249">
        <v>0</v>
      </c>
      <c r="K310" s="249">
        <v>0</v>
      </c>
      <c r="L310" s="249"/>
      <c r="M310" s="249"/>
      <c r="N310" s="249"/>
      <c r="O310" s="249"/>
      <c r="P310" s="249"/>
      <c r="Q310" s="249"/>
      <c r="R310" s="249"/>
      <c r="S310" s="249"/>
    </row>
    <row r="311" spans="1:19" ht="12.75">
      <c r="A311" s="191"/>
      <c r="B311" s="191"/>
      <c r="C311" s="191" t="s">
        <v>392</v>
      </c>
      <c r="D311" s="450" t="s">
        <v>393</v>
      </c>
      <c r="E311" s="181">
        <v>600</v>
      </c>
      <c r="F311" s="181">
        <v>610</v>
      </c>
      <c r="G311" s="181">
        <v>610</v>
      </c>
      <c r="H311" s="249">
        <v>0</v>
      </c>
      <c r="I311" s="181">
        <v>610</v>
      </c>
      <c r="J311" s="249">
        <v>0</v>
      </c>
      <c r="K311" s="249">
        <v>0</v>
      </c>
      <c r="L311" s="249"/>
      <c r="M311" s="249"/>
      <c r="N311" s="249"/>
      <c r="O311" s="249"/>
      <c r="P311" s="249"/>
      <c r="Q311" s="249"/>
      <c r="R311" s="249"/>
      <c r="S311" s="249"/>
    </row>
    <row r="312" spans="1:19" ht="25.5">
      <c r="A312" s="191"/>
      <c r="B312" s="191"/>
      <c r="C312" s="191" t="s">
        <v>444</v>
      </c>
      <c r="D312" s="450" t="s">
        <v>445</v>
      </c>
      <c r="E312" s="181">
        <v>4000</v>
      </c>
      <c r="F312" s="181">
        <v>5000</v>
      </c>
      <c r="G312" s="181">
        <v>5000</v>
      </c>
      <c r="H312" s="249">
        <v>0</v>
      </c>
      <c r="I312" s="181">
        <v>5000</v>
      </c>
      <c r="J312" s="249">
        <v>0</v>
      </c>
      <c r="K312" s="249">
        <v>0</v>
      </c>
      <c r="L312" s="249"/>
      <c r="M312" s="249"/>
      <c r="N312" s="249"/>
      <c r="O312" s="249"/>
      <c r="P312" s="249"/>
      <c r="Q312" s="249"/>
      <c r="R312" s="249"/>
      <c r="S312" s="249"/>
    </row>
    <row r="313" spans="1:19" ht="38.25">
      <c r="A313" s="191"/>
      <c r="B313" s="191"/>
      <c r="C313" s="191" t="s">
        <v>428</v>
      </c>
      <c r="D313" s="450" t="s">
        <v>429</v>
      </c>
      <c r="E313" s="181">
        <v>2000</v>
      </c>
      <c r="F313" s="181">
        <v>2020</v>
      </c>
      <c r="G313" s="181">
        <v>2020</v>
      </c>
      <c r="H313" s="249">
        <v>0</v>
      </c>
      <c r="I313" s="181">
        <v>2020</v>
      </c>
      <c r="J313" s="249">
        <v>0</v>
      </c>
      <c r="K313" s="249">
        <v>0</v>
      </c>
      <c r="L313" s="249"/>
      <c r="M313" s="249"/>
      <c r="N313" s="249"/>
      <c r="O313" s="249"/>
      <c r="P313" s="249"/>
      <c r="Q313" s="249"/>
      <c r="R313" s="249"/>
      <c r="S313" s="249"/>
    </row>
    <row r="314" spans="1:19" ht="51">
      <c r="A314" s="191"/>
      <c r="B314" s="191"/>
      <c r="C314" s="191" t="s">
        <v>430</v>
      </c>
      <c r="D314" s="450" t="s">
        <v>431</v>
      </c>
      <c r="E314" s="181">
        <v>2000</v>
      </c>
      <c r="F314" s="181">
        <v>2020</v>
      </c>
      <c r="G314" s="181">
        <v>2020</v>
      </c>
      <c r="H314" s="249">
        <v>0</v>
      </c>
      <c r="I314" s="181">
        <v>2020</v>
      </c>
      <c r="J314" s="249">
        <v>0</v>
      </c>
      <c r="K314" s="249">
        <v>0</v>
      </c>
      <c r="L314" s="249"/>
      <c r="M314" s="249"/>
      <c r="N314" s="249"/>
      <c r="O314" s="249"/>
      <c r="P314" s="249"/>
      <c r="Q314" s="249"/>
      <c r="R314" s="249"/>
      <c r="S314" s="249"/>
    </row>
    <row r="315" spans="1:19" ht="38.25">
      <c r="A315" s="191"/>
      <c r="B315" s="191"/>
      <c r="C315" s="191" t="s">
        <v>446</v>
      </c>
      <c r="D315" s="450" t="s">
        <v>447</v>
      </c>
      <c r="E315" s="181">
        <v>2000</v>
      </c>
      <c r="F315" s="181">
        <v>2020</v>
      </c>
      <c r="G315" s="181">
        <v>2020</v>
      </c>
      <c r="H315" s="249">
        <v>0</v>
      </c>
      <c r="I315" s="181">
        <v>2020</v>
      </c>
      <c r="J315" s="249">
        <v>0</v>
      </c>
      <c r="K315" s="249">
        <v>0</v>
      </c>
      <c r="L315" s="249"/>
      <c r="M315" s="249"/>
      <c r="N315" s="249"/>
      <c r="O315" s="249"/>
      <c r="P315" s="249"/>
      <c r="Q315" s="249"/>
      <c r="R315" s="249"/>
      <c r="S315" s="249"/>
    </row>
    <row r="316" spans="1:19" ht="12.75">
      <c r="A316" s="191"/>
      <c r="B316" s="445" t="s">
        <v>356</v>
      </c>
      <c r="C316" s="445"/>
      <c r="D316" s="446" t="s">
        <v>247</v>
      </c>
      <c r="E316" s="183">
        <f>SUM(E317:E319)</f>
        <v>237488</v>
      </c>
      <c r="F316" s="183">
        <f>SUM(F318:F319)</f>
        <v>30000</v>
      </c>
      <c r="G316" s="183">
        <f>SUM(G318:G319)</f>
        <v>30000</v>
      </c>
      <c r="H316" s="253">
        <v>0</v>
      </c>
      <c r="I316" s="253">
        <v>0</v>
      </c>
      <c r="J316" s="253">
        <v>0</v>
      </c>
      <c r="K316" s="253">
        <v>30000</v>
      </c>
      <c r="L316" s="253"/>
      <c r="M316" s="253"/>
      <c r="N316" s="253"/>
      <c r="O316" s="253"/>
      <c r="P316" s="253"/>
      <c r="Q316" s="253"/>
      <c r="R316" s="253"/>
      <c r="S316" s="253"/>
    </row>
    <row r="317" spans="1:19" ht="25.5">
      <c r="A317" s="191"/>
      <c r="B317" s="459"/>
      <c r="C317" s="459" t="s">
        <v>557</v>
      </c>
      <c r="D317" s="460" t="s">
        <v>558</v>
      </c>
      <c r="E317" s="188">
        <v>83423</v>
      </c>
      <c r="F317" s="188">
        <v>0</v>
      </c>
      <c r="G317" s="188">
        <v>0</v>
      </c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</row>
    <row r="318" spans="1:19" ht="12.75">
      <c r="A318" s="191"/>
      <c r="B318" s="191"/>
      <c r="C318" s="191" t="s">
        <v>505</v>
      </c>
      <c r="D318" s="450" t="s">
        <v>506</v>
      </c>
      <c r="E318" s="181">
        <v>146440</v>
      </c>
      <c r="F318" s="181">
        <v>30000</v>
      </c>
      <c r="G318" s="181">
        <v>30000</v>
      </c>
      <c r="H318" s="249"/>
      <c r="I318" s="249"/>
      <c r="J318" s="249"/>
      <c r="K318" s="249">
        <v>30000</v>
      </c>
      <c r="L318" s="249"/>
      <c r="M318" s="249"/>
      <c r="N318" s="249"/>
      <c r="O318" s="249"/>
      <c r="P318" s="249"/>
      <c r="Q318" s="249"/>
      <c r="R318" s="249"/>
      <c r="S318" s="249"/>
    </row>
    <row r="319" spans="1:19" ht="25.5">
      <c r="A319" s="191"/>
      <c r="B319" s="191"/>
      <c r="C319" s="191" t="s">
        <v>390</v>
      </c>
      <c r="D319" s="450" t="s">
        <v>391</v>
      </c>
      <c r="E319" s="181">
        <v>7625</v>
      </c>
      <c r="F319" s="181">
        <v>0</v>
      </c>
      <c r="G319" s="181">
        <v>0</v>
      </c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</row>
    <row r="320" spans="1:19" ht="25.5">
      <c r="A320" s="179" t="s">
        <v>511</v>
      </c>
      <c r="B320" s="179"/>
      <c r="C320" s="179"/>
      <c r="D320" s="441" t="s">
        <v>358</v>
      </c>
      <c r="E320" s="184">
        <f>E321</f>
        <v>7973</v>
      </c>
      <c r="F320" s="184">
        <f>F321</f>
        <v>41000</v>
      </c>
      <c r="G320" s="184">
        <f>G321</f>
        <v>41000</v>
      </c>
      <c r="H320" s="256">
        <v>0</v>
      </c>
      <c r="I320" s="256">
        <v>1025</v>
      </c>
      <c r="J320" s="256">
        <v>0</v>
      </c>
      <c r="K320" s="256">
        <v>39975</v>
      </c>
      <c r="L320" s="256"/>
      <c r="M320" s="256"/>
      <c r="N320" s="256"/>
      <c r="O320" s="256"/>
      <c r="P320" s="256"/>
      <c r="Q320" s="256"/>
      <c r="R320" s="256"/>
      <c r="S320" s="256"/>
    </row>
    <row r="321" spans="1:19" ht="12.75">
      <c r="A321" s="191"/>
      <c r="B321" s="445" t="s">
        <v>512</v>
      </c>
      <c r="C321" s="445"/>
      <c r="D321" s="446" t="s">
        <v>247</v>
      </c>
      <c r="E321" s="183">
        <f>SUM(E322:E323)</f>
        <v>7973</v>
      </c>
      <c r="F321" s="183">
        <v>41000</v>
      </c>
      <c r="G321" s="183">
        <v>41000</v>
      </c>
      <c r="H321" s="253">
        <v>0</v>
      </c>
      <c r="I321" s="253">
        <v>1025</v>
      </c>
      <c r="J321" s="253">
        <v>0</v>
      </c>
      <c r="K321" s="253">
        <v>39975</v>
      </c>
      <c r="L321" s="253"/>
      <c r="M321" s="253"/>
      <c r="N321" s="253"/>
      <c r="O321" s="253"/>
      <c r="P321" s="253"/>
      <c r="Q321" s="253"/>
      <c r="R321" s="253"/>
      <c r="S321" s="253"/>
    </row>
    <row r="322" spans="1:19" ht="25.5">
      <c r="A322" s="191"/>
      <c r="B322" s="459"/>
      <c r="C322" s="459" t="s">
        <v>513</v>
      </c>
      <c r="D322" s="460" t="s">
        <v>514</v>
      </c>
      <c r="E322" s="188">
        <v>7778</v>
      </c>
      <c r="F322" s="188">
        <v>39975</v>
      </c>
      <c r="G322" s="188">
        <v>39975</v>
      </c>
      <c r="H322" s="249">
        <v>0</v>
      </c>
      <c r="I322" s="249">
        <v>0</v>
      </c>
      <c r="J322" s="249">
        <v>0</v>
      </c>
      <c r="K322" s="249">
        <v>39975</v>
      </c>
      <c r="L322" s="249"/>
      <c r="M322" s="249"/>
      <c r="N322" s="249"/>
      <c r="O322" s="249"/>
      <c r="P322" s="249"/>
      <c r="Q322" s="249"/>
      <c r="R322" s="249"/>
      <c r="S322" s="249"/>
    </row>
    <row r="323" spans="1:19" ht="25.5">
      <c r="A323" s="191"/>
      <c r="B323" s="191"/>
      <c r="C323" s="191" t="s">
        <v>390</v>
      </c>
      <c r="D323" s="450" t="s">
        <v>391</v>
      </c>
      <c r="E323" s="181">
        <v>195</v>
      </c>
      <c r="F323" s="181">
        <v>1025</v>
      </c>
      <c r="G323" s="181">
        <v>1025</v>
      </c>
      <c r="H323" s="249">
        <v>0</v>
      </c>
      <c r="I323" s="249">
        <v>1025</v>
      </c>
      <c r="J323" s="249">
        <v>0</v>
      </c>
      <c r="K323" s="249">
        <v>0</v>
      </c>
      <c r="L323" s="249"/>
      <c r="M323" s="249"/>
      <c r="N323" s="249"/>
      <c r="O323" s="249"/>
      <c r="P323" s="249"/>
      <c r="Q323" s="249"/>
      <c r="R323" s="249"/>
      <c r="S323" s="249"/>
    </row>
    <row r="324" spans="1:19" ht="25.5">
      <c r="A324" s="179" t="s">
        <v>515</v>
      </c>
      <c r="B324" s="179"/>
      <c r="C324" s="179"/>
      <c r="D324" s="441" t="s">
        <v>361</v>
      </c>
      <c r="E324" s="184">
        <f aca="true" t="shared" si="9" ref="E324:K324">E325+E340</f>
        <v>365185</v>
      </c>
      <c r="F324" s="184">
        <f t="shared" si="9"/>
        <v>293364</v>
      </c>
      <c r="G324" s="184">
        <f t="shared" si="9"/>
        <v>293364</v>
      </c>
      <c r="H324" s="184">
        <f t="shared" si="9"/>
        <v>244720</v>
      </c>
      <c r="I324" s="184">
        <f t="shared" si="9"/>
        <v>19886</v>
      </c>
      <c r="J324" s="184">
        <f t="shared" si="9"/>
        <v>0</v>
      </c>
      <c r="K324" s="184">
        <f t="shared" si="9"/>
        <v>28758</v>
      </c>
      <c r="L324" s="256"/>
      <c r="M324" s="256"/>
      <c r="N324" s="256"/>
      <c r="O324" s="256"/>
      <c r="P324" s="256"/>
      <c r="Q324" s="256"/>
      <c r="R324" s="256"/>
      <c r="S324" s="256"/>
    </row>
    <row r="325" spans="1:19" ht="12.75">
      <c r="A325" s="191"/>
      <c r="B325" s="445" t="s">
        <v>516</v>
      </c>
      <c r="C325" s="445"/>
      <c r="D325" s="446" t="s">
        <v>517</v>
      </c>
      <c r="E325" s="186">
        <f aca="true" t="shared" si="10" ref="E325:K325">SUM(E326:E339)</f>
        <v>227998</v>
      </c>
      <c r="F325" s="186">
        <f t="shared" si="10"/>
        <v>283364</v>
      </c>
      <c r="G325" s="186">
        <f>SUM(G326:G339)</f>
        <v>283364</v>
      </c>
      <c r="H325" s="253">
        <f t="shared" si="10"/>
        <v>244720</v>
      </c>
      <c r="I325" s="253">
        <f t="shared" si="10"/>
        <v>19886</v>
      </c>
      <c r="J325" s="253">
        <f t="shared" si="10"/>
        <v>0</v>
      </c>
      <c r="K325" s="253">
        <f t="shared" si="10"/>
        <v>18758</v>
      </c>
      <c r="L325" s="253"/>
      <c r="M325" s="253"/>
      <c r="N325" s="253"/>
      <c r="O325" s="253"/>
      <c r="P325" s="253"/>
      <c r="Q325" s="253"/>
      <c r="R325" s="253"/>
      <c r="S325" s="253"/>
    </row>
    <row r="326" spans="1:19" ht="25.5">
      <c r="A326" s="191"/>
      <c r="B326" s="191"/>
      <c r="C326" s="191" t="s">
        <v>475</v>
      </c>
      <c r="D326" s="450" t="s">
        <v>476</v>
      </c>
      <c r="E326" s="185">
        <v>15574</v>
      </c>
      <c r="F326" s="185">
        <v>18758</v>
      </c>
      <c r="G326" s="185">
        <v>18758</v>
      </c>
      <c r="H326" s="249">
        <v>0</v>
      </c>
      <c r="I326" s="249"/>
      <c r="J326" s="249"/>
      <c r="K326" s="249">
        <v>18758</v>
      </c>
      <c r="L326" s="249"/>
      <c r="M326" s="249"/>
      <c r="N326" s="249"/>
      <c r="O326" s="249"/>
      <c r="P326" s="249"/>
      <c r="Q326" s="249"/>
      <c r="R326" s="249"/>
      <c r="S326" s="249"/>
    </row>
    <row r="327" spans="1:19" ht="25.5">
      <c r="A327" s="191"/>
      <c r="B327" s="191"/>
      <c r="C327" s="191" t="s">
        <v>416</v>
      </c>
      <c r="D327" s="450" t="s">
        <v>417</v>
      </c>
      <c r="E327" s="185">
        <v>160436</v>
      </c>
      <c r="F327" s="185">
        <v>192116</v>
      </c>
      <c r="G327" s="185">
        <v>192116</v>
      </c>
      <c r="H327" s="185">
        <v>192116</v>
      </c>
      <c r="I327" s="249">
        <v>0</v>
      </c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</row>
    <row r="328" spans="1:19" ht="25.5">
      <c r="A328" s="191"/>
      <c r="B328" s="191"/>
      <c r="C328" s="191" t="s">
        <v>432</v>
      </c>
      <c r="D328" s="450" t="s">
        <v>433</v>
      </c>
      <c r="E328" s="185">
        <v>9859</v>
      </c>
      <c r="F328" s="185">
        <v>14962</v>
      </c>
      <c r="G328" s="185">
        <v>14962</v>
      </c>
      <c r="H328" s="185">
        <v>14962</v>
      </c>
      <c r="I328" s="249">
        <v>0</v>
      </c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</row>
    <row r="329" spans="1:19" ht="25.5">
      <c r="A329" s="191"/>
      <c r="B329" s="191"/>
      <c r="C329" s="191" t="s">
        <v>418</v>
      </c>
      <c r="D329" s="450" t="s">
        <v>419</v>
      </c>
      <c r="E329" s="185">
        <v>25171</v>
      </c>
      <c r="F329" s="185">
        <v>32063</v>
      </c>
      <c r="G329" s="185">
        <v>32063</v>
      </c>
      <c r="H329" s="185">
        <v>32063</v>
      </c>
      <c r="I329" s="249">
        <v>0</v>
      </c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</row>
    <row r="330" spans="1:19" ht="12.75">
      <c r="A330" s="191"/>
      <c r="B330" s="191"/>
      <c r="C330" s="191" t="s">
        <v>420</v>
      </c>
      <c r="D330" s="450" t="s">
        <v>421</v>
      </c>
      <c r="E330" s="185">
        <v>5058</v>
      </c>
      <c r="F330" s="185">
        <v>5279</v>
      </c>
      <c r="G330" s="185">
        <v>5279</v>
      </c>
      <c r="H330" s="185">
        <v>5279</v>
      </c>
      <c r="I330" s="249">
        <v>0</v>
      </c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</row>
    <row r="331" spans="1:19" ht="12.75">
      <c r="A331" s="191"/>
      <c r="B331" s="191"/>
      <c r="C331" s="191" t="s">
        <v>388</v>
      </c>
      <c r="D331" s="450" t="s">
        <v>389</v>
      </c>
      <c r="E331" s="185">
        <v>300</v>
      </c>
      <c r="F331" s="185">
        <v>300</v>
      </c>
      <c r="G331" s="185">
        <v>300</v>
      </c>
      <c r="H331" s="185">
        <v>300</v>
      </c>
      <c r="I331" s="249">
        <v>0</v>
      </c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</row>
    <row r="332" spans="1:19" ht="25.5">
      <c r="A332" s="191"/>
      <c r="B332" s="191"/>
      <c r="C332" s="191" t="s">
        <v>390</v>
      </c>
      <c r="D332" s="450" t="s">
        <v>391</v>
      </c>
      <c r="E332" s="185">
        <v>800</v>
      </c>
      <c r="F332" s="185">
        <v>1000</v>
      </c>
      <c r="G332" s="185">
        <v>1000</v>
      </c>
      <c r="H332" s="249">
        <v>0</v>
      </c>
      <c r="I332" s="185">
        <v>1000</v>
      </c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</row>
    <row r="333" spans="1:19" ht="25.5">
      <c r="A333" s="191"/>
      <c r="B333" s="191"/>
      <c r="C333" s="191" t="s">
        <v>477</v>
      </c>
      <c r="D333" s="450" t="s">
        <v>478</v>
      </c>
      <c r="E333" s="185">
        <v>1300</v>
      </c>
      <c r="F333" s="185">
        <v>800</v>
      </c>
      <c r="G333" s="185">
        <v>800</v>
      </c>
      <c r="H333" s="249">
        <v>0</v>
      </c>
      <c r="I333" s="185">
        <v>800</v>
      </c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</row>
    <row r="334" spans="1:19" ht="12.75">
      <c r="A334" s="191"/>
      <c r="B334" s="191"/>
      <c r="C334" s="191" t="s">
        <v>407</v>
      </c>
      <c r="D334" s="450" t="s">
        <v>408</v>
      </c>
      <c r="E334" s="185">
        <v>7000</v>
      </c>
      <c r="F334" s="185">
        <v>7000</v>
      </c>
      <c r="G334" s="185">
        <v>7000</v>
      </c>
      <c r="H334" s="249">
        <v>0</v>
      </c>
      <c r="I334" s="185">
        <v>7000</v>
      </c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</row>
    <row r="335" spans="1:19" ht="12.75">
      <c r="A335" s="191"/>
      <c r="B335" s="191"/>
      <c r="C335" s="191" t="s">
        <v>402</v>
      </c>
      <c r="D335" s="450" t="s">
        <v>403</v>
      </c>
      <c r="E335" s="185">
        <v>1000</v>
      </c>
      <c r="F335" s="185">
        <v>1000</v>
      </c>
      <c r="G335" s="185">
        <v>1000</v>
      </c>
      <c r="H335" s="249">
        <v>0</v>
      </c>
      <c r="I335" s="185">
        <v>1000</v>
      </c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</row>
    <row r="336" spans="1:19" ht="12.75">
      <c r="A336" s="191"/>
      <c r="B336" s="191"/>
      <c r="C336" s="191" t="s">
        <v>426</v>
      </c>
      <c r="D336" s="450" t="s">
        <v>427</v>
      </c>
      <c r="E336" s="185">
        <v>500</v>
      </c>
      <c r="F336" s="185">
        <v>500</v>
      </c>
      <c r="G336" s="185">
        <v>500</v>
      </c>
      <c r="H336" s="249">
        <v>0</v>
      </c>
      <c r="I336" s="185">
        <v>500</v>
      </c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</row>
    <row r="337" spans="1:19" ht="12.75">
      <c r="A337" s="191"/>
      <c r="B337" s="191"/>
      <c r="C337" s="191" t="s">
        <v>392</v>
      </c>
      <c r="D337" s="450" t="s">
        <v>393</v>
      </c>
      <c r="E337" s="185">
        <v>500</v>
      </c>
      <c r="F337" s="185">
        <v>700</v>
      </c>
      <c r="G337" s="185">
        <v>700</v>
      </c>
      <c r="H337" s="249">
        <v>0</v>
      </c>
      <c r="I337" s="185">
        <v>700</v>
      </c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</row>
    <row r="338" spans="1:19" ht="25.5">
      <c r="A338" s="191"/>
      <c r="B338" s="191"/>
      <c r="C338" s="191" t="s">
        <v>444</v>
      </c>
      <c r="D338" s="450" t="s">
        <v>445</v>
      </c>
      <c r="E338" s="185">
        <v>0</v>
      </c>
      <c r="F338" s="185">
        <v>8386</v>
      </c>
      <c r="G338" s="185">
        <v>8386</v>
      </c>
      <c r="H338" s="249"/>
      <c r="I338" s="185">
        <v>8386</v>
      </c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</row>
    <row r="339" spans="1:19" ht="51">
      <c r="A339" s="191"/>
      <c r="B339" s="191"/>
      <c r="C339" s="191" t="s">
        <v>430</v>
      </c>
      <c r="D339" s="450" t="s">
        <v>431</v>
      </c>
      <c r="E339" s="185">
        <v>500</v>
      </c>
      <c r="F339" s="185">
        <v>500</v>
      </c>
      <c r="G339" s="185">
        <v>500</v>
      </c>
      <c r="H339" s="249">
        <v>0</v>
      </c>
      <c r="I339" s="185">
        <v>500</v>
      </c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</row>
    <row r="340" spans="1:19" ht="12.75">
      <c r="A340" s="477"/>
      <c r="B340" s="445" t="s">
        <v>518</v>
      </c>
      <c r="C340" s="445"/>
      <c r="D340" s="446" t="s">
        <v>362</v>
      </c>
      <c r="E340" s="186">
        <f>SUM(E341:E342)</f>
        <v>137187</v>
      </c>
      <c r="F340" s="186">
        <f>SUM(F341:F342)</f>
        <v>10000</v>
      </c>
      <c r="G340" s="186">
        <f>SUM(G341:G342)</f>
        <v>10000</v>
      </c>
      <c r="H340" s="253">
        <v>0</v>
      </c>
      <c r="I340" s="253">
        <v>0</v>
      </c>
      <c r="J340" s="253">
        <v>0</v>
      </c>
      <c r="K340" s="253">
        <v>10000</v>
      </c>
      <c r="L340" s="253"/>
      <c r="M340" s="253"/>
      <c r="N340" s="253"/>
      <c r="O340" s="253"/>
      <c r="P340" s="253"/>
      <c r="Q340" s="253"/>
      <c r="R340" s="253"/>
      <c r="S340" s="253"/>
    </row>
    <row r="341" spans="1:19" ht="12.75">
      <c r="A341" s="477"/>
      <c r="B341" s="191"/>
      <c r="C341" s="191" t="s">
        <v>519</v>
      </c>
      <c r="D341" s="450" t="s">
        <v>520</v>
      </c>
      <c r="E341" s="185">
        <v>120965</v>
      </c>
      <c r="F341" s="185">
        <v>10000</v>
      </c>
      <c r="G341" s="185">
        <v>10000</v>
      </c>
      <c r="H341" s="249">
        <v>0</v>
      </c>
      <c r="I341" s="249">
        <v>0</v>
      </c>
      <c r="J341" s="249"/>
      <c r="K341" s="249">
        <v>10000</v>
      </c>
      <c r="L341" s="249"/>
      <c r="M341" s="249"/>
      <c r="N341" s="249"/>
      <c r="O341" s="249"/>
      <c r="P341" s="249"/>
      <c r="Q341" s="249"/>
      <c r="R341" s="249"/>
      <c r="S341" s="249"/>
    </row>
    <row r="342" spans="1:19" ht="25.5">
      <c r="A342" s="477"/>
      <c r="B342" s="477"/>
      <c r="C342" s="192">
        <v>3260</v>
      </c>
      <c r="D342" s="450" t="s">
        <v>514</v>
      </c>
      <c r="E342" s="185">
        <v>16222</v>
      </c>
      <c r="F342" s="185">
        <v>0</v>
      </c>
      <c r="G342" s="185">
        <v>0</v>
      </c>
      <c r="H342" s="249">
        <v>0</v>
      </c>
      <c r="I342" s="249">
        <v>0</v>
      </c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</row>
    <row r="343" spans="1:19" ht="25.5">
      <c r="A343" s="179" t="s">
        <v>521</v>
      </c>
      <c r="B343" s="179"/>
      <c r="C343" s="179"/>
      <c r="D343" s="441" t="s">
        <v>522</v>
      </c>
      <c r="E343" s="193">
        <f>E344+E347+E350+E355+E357+E359+E363</f>
        <v>363420</v>
      </c>
      <c r="F343" s="193">
        <f>F344+F347+F350+F355+F357+F359+F363</f>
        <v>614020</v>
      </c>
      <c r="G343" s="193">
        <f>G344+G347+G350+G355+G357+G359+G363</f>
        <v>309020</v>
      </c>
      <c r="H343" s="256"/>
      <c r="I343" s="193">
        <f>I344+I347+I350+I355+I357+I359+I363</f>
        <v>309020</v>
      </c>
      <c r="J343" s="256"/>
      <c r="K343" s="256"/>
      <c r="L343" s="256"/>
      <c r="M343" s="256"/>
      <c r="N343" s="256"/>
      <c r="O343" s="256">
        <f>O350</f>
        <v>305000</v>
      </c>
      <c r="P343" s="256">
        <f>P350</f>
        <v>0</v>
      </c>
      <c r="Q343" s="256">
        <f>Q350</f>
        <v>305000</v>
      </c>
      <c r="R343" s="256"/>
      <c r="S343" s="256"/>
    </row>
    <row r="344" spans="1:19" ht="25.5">
      <c r="A344" s="191"/>
      <c r="B344" s="445" t="s">
        <v>523</v>
      </c>
      <c r="C344" s="445"/>
      <c r="D344" s="446" t="s">
        <v>524</v>
      </c>
      <c r="E344" s="186">
        <f>SUM(E345:E346)</f>
        <v>16400</v>
      </c>
      <c r="F344" s="186">
        <f>SUM(F345:F346)</f>
        <v>2000</v>
      </c>
      <c r="G344" s="186">
        <f>SUM(G345:G346)</f>
        <v>2000</v>
      </c>
      <c r="H344" s="253"/>
      <c r="I344" s="186">
        <f>SUM(I345:I346)</f>
        <v>2000</v>
      </c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1:19" ht="12.75">
      <c r="A345" s="191"/>
      <c r="B345" s="191"/>
      <c r="C345" s="191" t="s">
        <v>378</v>
      </c>
      <c r="D345" s="450" t="s">
        <v>379</v>
      </c>
      <c r="E345" s="185">
        <v>16400</v>
      </c>
      <c r="F345" s="185">
        <v>2000</v>
      </c>
      <c r="G345" s="185">
        <v>2000</v>
      </c>
      <c r="H345" s="249"/>
      <c r="I345" s="185">
        <v>2000</v>
      </c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</row>
    <row r="346" spans="1:19" ht="12.75">
      <c r="A346" s="191"/>
      <c r="B346" s="191"/>
      <c r="C346" s="191" t="s">
        <v>392</v>
      </c>
      <c r="D346" s="450" t="s">
        <v>393</v>
      </c>
      <c r="E346" s="185">
        <v>0</v>
      </c>
      <c r="F346" s="185">
        <v>0</v>
      </c>
      <c r="G346" s="185">
        <v>0</v>
      </c>
      <c r="H346" s="249"/>
      <c r="I346" s="185">
        <v>0</v>
      </c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</row>
    <row r="347" spans="1:19" ht="12.75">
      <c r="A347" s="191"/>
      <c r="B347" s="445" t="s">
        <v>525</v>
      </c>
      <c r="C347" s="445"/>
      <c r="D347" s="446" t="s">
        <v>526</v>
      </c>
      <c r="E347" s="186">
        <f>SUM(E348:E349)</f>
        <v>14420</v>
      </c>
      <c r="F347" s="186">
        <f>SUM(F348:F349)</f>
        <v>9420</v>
      </c>
      <c r="G347" s="186">
        <f>SUM(G348:G349)</f>
        <v>9420</v>
      </c>
      <c r="H347" s="253"/>
      <c r="I347" s="186">
        <f>SUM(I348:I349)</f>
        <v>9420</v>
      </c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1:19" ht="12.75">
      <c r="A348" s="191"/>
      <c r="B348" s="191"/>
      <c r="C348" s="191" t="s">
        <v>378</v>
      </c>
      <c r="D348" s="450" t="s">
        <v>379</v>
      </c>
      <c r="E348" s="185">
        <v>8000</v>
      </c>
      <c r="F348" s="185">
        <v>3000</v>
      </c>
      <c r="G348" s="185">
        <v>3000</v>
      </c>
      <c r="H348" s="249"/>
      <c r="I348" s="185">
        <v>3000</v>
      </c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</row>
    <row r="349" spans="1:19" ht="12.75">
      <c r="A349" s="191"/>
      <c r="B349" s="191"/>
      <c r="C349" s="191" t="s">
        <v>392</v>
      </c>
      <c r="D349" s="450" t="s">
        <v>393</v>
      </c>
      <c r="E349" s="185">
        <v>6420</v>
      </c>
      <c r="F349" s="185">
        <v>6420</v>
      </c>
      <c r="G349" s="185">
        <v>6420</v>
      </c>
      <c r="H349" s="249"/>
      <c r="I349" s="185">
        <v>6420</v>
      </c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</row>
    <row r="350" spans="1:19" ht="12.75">
      <c r="A350" s="191"/>
      <c r="B350" s="445" t="s">
        <v>527</v>
      </c>
      <c r="C350" s="445"/>
      <c r="D350" s="446" t="s">
        <v>528</v>
      </c>
      <c r="E350" s="186">
        <f>SUM(E351:E352)</f>
        <v>32000</v>
      </c>
      <c r="F350" s="186">
        <f>SUM(F351:F354)</f>
        <v>337000</v>
      </c>
      <c r="G350" s="186">
        <f>SUM(G351:G352)</f>
        <v>32000</v>
      </c>
      <c r="H350" s="253"/>
      <c r="I350" s="186">
        <f>SUM(I351:I352)</f>
        <v>32000</v>
      </c>
      <c r="J350" s="253"/>
      <c r="K350" s="253"/>
      <c r="L350" s="253"/>
      <c r="M350" s="253"/>
      <c r="N350" s="253"/>
      <c r="O350" s="253">
        <f>SUM(O351:O354)</f>
        <v>305000</v>
      </c>
      <c r="P350" s="253">
        <f>SUM(P351:P354)</f>
        <v>0</v>
      </c>
      <c r="Q350" s="253">
        <f>SUM(Q351:Q354)</f>
        <v>305000</v>
      </c>
      <c r="R350" s="253"/>
      <c r="S350" s="253"/>
    </row>
    <row r="351" spans="1:19" ht="25.5">
      <c r="A351" s="191"/>
      <c r="B351" s="191"/>
      <c r="C351" s="191" t="s">
        <v>390</v>
      </c>
      <c r="D351" s="450" t="s">
        <v>391</v>
      </c>
      <c r="E351" s="185">
        <v>10000</v>
      </c>
      <c r="F351" s="209">
        <v>10000</v>
      </c>
      <c r="G351" s="185">
        <v>10000</v>
      </c>
      <c r="H351" s="249"/>
      <c r="I351" s="185">
        <v>10000</v>
      </c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</row>
    <row r="352" spans="1:19" ht="12.75">
      <c r="A352" s="191"/>
      <c r="B352" s="191"/>
      <c r="C352" s="191" t="s">
        <v>378</v>
      </c>
      <c r="D352" s="450" t="s">
        <v>379</v>
      </c>
      <c r="E352" s="185">
        <v>22000</v>
      </c>
      <c r="F352" s="185">
        <v>22000</v>
      </c>
      <c r="G352" s="185">
        <v>22000</v>
      </c>
      <c r="H352" s="249"/>
      <c r="I352" s="185">
        <v>22000</v>
      </c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</row>
    <row r="353" spans="1:19" ht="38.25">
      <c r="A353" s="191"/>
      <c r="B353" s="191"/>
      <c r="C353" s="191" t="s">
        <v>608</v>
      </c>
      <c r="D353" s="450" t="s">
        <v>410</v>
      </c>
      <c r="E353" s="185">
        <v>0</v>
      </c>
      <c r="F353" s="185">
        <v>187500</v>
      </c>
      <c r="G353" s="185"/>
      <c r="H353" s="249"/>
      <c r="I353" s="185"/>
      <c r="J353" s="249"/>
      <c r="K353" s="249"/>
      <c r="L353" s="249"/>
      <c r="M353" s="249"/>
      <c r="N353" s="249"/>
      <c r="O353" s="249">
        <v>187500</v>
      </c>
      <c r="P353" s="249">
        <v>0</v>
      </c>
      <c r="Q353" s="249">
        <v>187500</v>
      </c>
      <c r="R353" s="249"/>
      <c r="S353" s="249"/>
    </row>
    <row r="354" spans="1:19" ht="38.25">
      <c r="A354" s="191"/>
      <c r="B354" s="191"/>
      <c r="C354" s="191" t="s">
        <v>609</v>
      </c>
      <c r="D354" s="450" t="s">
        <v>410</v>
      </c>
      <c r="E354" s="185">
        <v>0</v>
      </c>
      <c r="F354" s="185">
        <v>117500</v>
      </c>
      <c r="G354" s="185"/>
      <c r="H354" s="249"/>
      <c r="I354" s="185"/>
      <c r="J354" s="249"/>
      <c r="K354" s="249"/>
      <c r="L354" s="249"/>
      <c r="M354" s="249"/>
      <c r="N354" s="249"/>
      <c r="O354" s="249">
        <v>117500</v>
      </c>
      <c r="P354" s="249">
        <v>0</v>
      </c>
      <c r="Q354" s="249">
        <v>117500</v>
      </c>
      <c r="R354" s="249"/>
      <c r="S354" s="249"/>
    </row>
    <row r="355" spans="1:19" ht="25.5">
      <c r="A355" s="191"/>
      <c r="B355" s="445" t="s">
        <v>529</v>
      </c>
      <c r="C355" s="445"/>
      <c r="D355" s="446" t="s">
        <v>530</v>
      </c>
      <c r="E355" s="186">
        <f>SUM(E356)</f>
        <v>3000</v>
      </c>
      <c r="F355" s="208">
        <f>F356</f>
        <v>3000</v>
      </c>
      <c r="G355" s="186">
        <f>G356</f>
        <v>3000</v>
      </c>
      <c r="H355" s="253"/>
      <c r="I355" s="186">
        <f>I356</f>
        <v>3000</v>
      </c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1:19" ht="25.5">
      <c r="A356" s="191"/>
      <c r="B356" s="191"/>
      <c r="C356" s="191" t="s">
        <v>390</v>
      </c>
      <c r="D356" s="450" t="s">
        <v>391</v>
      </c>
      <c r="E356" s="185">
        <v>3000</v>
      </c>
      <c r="F356" s="209">
        <v>3000</v>
      </c>
      <c r="G356" s="185">
        <v>3000</v>
      </c>
      <c r="H356" s="249"/>
      <c r="I356" s="185">
        <v>3000</v>
      </c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</row>
    <row r="357" spans="1:19" ht="12.75">
      <c r="A357" s="191"/>
      <c r="B357" s="445" t="s">
        <v>531</v>
      </c>
      <c r="C357" s="445"/>
      <c r="D357" s="446" t="s">
        <v>532</v>
      </c>
      <c r="E357" s="186">
        <f>SUM(E358)</f>
        <v>30000</v>
      </c>
      <c r="F357" s="208">
        <f>F358</f>
        <v>35000</v>
      </c>
      <c r="G357" s="186">
        <f>G358</f>
        <v>35000</v>
      </c>
      <c r="H357" s="253"/>
      <c r="I357" s="186">
        <f>I358</f>
        <v>35000</v>
      </c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1:19" ht="12.75">
      <c r="A358" s="191"/>
      <c r="B358" s="191"/>
      <c r="C358" s="191" t="s">
        <v>378</v>
      </c>
      <c r="D358" s="450" t="s">
        <v>379</v>
      </c>
      <c r="E358" s="185">
        <v>30000</v>
      </c>
      <c r="F358" s="209">
        <v>35000</v>
      </c>
      <c r="G358" s="185">
        <v>35000</v>
      </c>
      <c r="H358" s="249"/>
      <c r="I358" s="185">
        <v>35000</v>
      </c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</row>
    <row r="359" spans="1:19" ht="12.75">
      <c r="A359" s="191"/>
      <c r="B359" s="445" t="s">
        <v>533</v>
      </c>
      <c r="C359" s="445"/>
      <c r="D359" s="446" t="s">
        <v>534</v>
      </c>
      <c r="E359" s="186">
        <f>SUM(E360:E362)</f>
        <v>247600</v>
      </c>
      <c r="F359" s="186">
        <f>SUM(F360:F362)</f>
        <v>207600</v>
      </c>
      <c r="G359" s="208">
        <f>SUM(G360:G362)</f>
        <v>207600</v>
      </c>
      <c r="H359" s="253"/>
      <c r="I359" s="208">
        <f>SUM(I360:I362)</f>
        <v>207600</v>
      </c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1:19" ht="12.75">
      <c r="A360" s="191"/>
      <c r="B360" s="191"/>
      <c r="C360" s="191" t="s">
        <v>407</v>
      </c>
      <c r="D360" s="450" t="s">
        <v>408</v>
      </c>
      <c r="E360" s="185">
        <v>131600</v>
      </c>
      <c r="F360" s="185">
        <v>116600</v>
      </c>
      <c r="G360" s="185">
        <v>116600</v>
      </c>
      <c r="H360" s="249"/>
      <c r="I360" s="185">
        <v>116600</v>
      </c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</row>
    <row r="361" spans="1:19" ht="12.75">
      <c r="A361" s="191"/>
      <c r="B361" s="191"/>
      <c r="C361" s="191" t="s">
        <v>402</v>
      </c>
      <c r="D361" s="450" t="s">
        <v>403</v>
      </c>
      <c r="E361" s="185">
        <v>30000</v>
      </c>
      <c r="F361" s="185">
        <v>5000</v>
      </c>
      <c r="G361" s="185">
        <v>5000</v>
      </c>
      <c r="H361" s="249"/>
      <c r="I361" s="185">
        <v>5000</v>
      </c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</row>
    <row r="362" spans="1:19" ht="12.75">
      <c r="A362" s="191"/>
      <c r="B362" s="191"/>
      <c r="C362" s="191" t="s">
        <v>378</v>
      </c>
      <c r="D362" s="450" t="s">
        <v>379</v>
      </c>
      <c r="E362" s="185">
        <v>86000</v>
      </c>
      <c r="F362" s="185">
        <v>86000</v>
      </c>
      <c r="G362" s="185">
        <v>86000</v>
      </c>
      <c r="H362" s="249"/>
      <c r="I362" s="185">
        <v>86000</v>
      </c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</row>
    <row r="363" spans="1:19" ht="12.75">
      <c r="A363" s="191"/>
      <c r="B363" s="445" t="s">
        <v>535</v>
      </c>
      <c r="C363" s="445"/>
      <c r="D363" s="446" t="s">
        <v>247</v>
      </c>
      <c r="E363" s="186">
        <f>SUM(E364:E367)</f>
        <v>20000</v>
      </c>
      <c r="F363" s="186">
        <f>SUM(F364:F367)</f>
        <v>20000</v>
      </c>
      <c r="G363" s="186">
        <f>SUM(G364:G367)</f>
        <v>20000</v>
      </c>
      <c r="H363" s="253"/>
      <c r="I363" s="186">
        <f>SUM(I364:I367)</f>
        <v>20000</v>
      </c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1:19" ht="25.5">
      <c r="A364" s="191"/>
      <c r="B364" s="191"/>
      <c r="C364" s="191" t="s">
        <v>390</v>
      </c>
      <c r="D364" s="450" t="s">
        <v>391</v>
      </c>
      <c r="E364" s="185">
        <v>5000</v>
      </c>
      <c r="F364" s="185">
        <v>5000</v>
      </c>
      <c r="G364" s="185">
        <v>5000</v>
      </c>
      <c r="H364" s="249"/>
      <c r="I364" s="185">
        <v>5000</v>
      </c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</row>
    <row r="365" spans="1:19" ht="12.75">
      <c r="A365" s="191"/>
      <c r="B365" s="191"/>
      <c r="C365" s="191" t="s">
        <v>407</v>
      </c>
      <c r="D365" s="450" t="s">
        <v>408</v>
      </c>
      <c r="E365" s="185">
        <v>6000</v>
      </c>
      <c r="F365" s="185">
        <v>6000</v>
      </c>
      <c r="G365" s="185">
        <v>6000</v>
      </c>
      <c r="H365" s="249"/>
      <c r="I365" s="185">
        <v>6000</v>
      </c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</row>
    <row r="366" spans="1:19" ht="12.75">
      <c r="A366" s="191"/>
      <c r="B366" s="191"/>
      <c r="C366" s="191" t="s">
        <v>378</v>
      </c>
      <c r="D366" s="450" t="s">
        <v>379</v>
      </c>
      <c r="E366" s="185">
        <v>8000</v>
      </c>
      <c r="F366" s="185">
        <v>8000</v>
      </c>
      <c r="G366" s="185">
        <v>8000</v>
      </c>
      <c r="H366" s="249"/>
      <c r="I366" s="185">
        <v>8000</v>
      </c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</row>
    <row r="367" spans="1:19" ht="12.75">
      <c r="A367" s="191"/>
      <c r="B367" s="191"/>
      <c r="C367" s="191" t="s">
        <v>392</v>
      </c>
      <c r="D367" s="450" t="s">
        <v>393</v>
      </c>
      <c r="E367" s="185">
        <v>1000</v>
      </c>
      <c r="F367" s="185">
        <v>1000</v>
      </c>
      <c r="G367" s="185">
        <v>1000</v>
      </c>
      <c r="H367" s="249"/>
      <c r="I367" s="185">
        <v>1000</v>
      </c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</row>
    <row r="368" spans="1:19" ht="25.5">
      <c r="A368" s="179" t="s">
        <v>536</v>
      </c>
      <c r="B368" s="179"/>
      <c r="C368" s="179"/>
      <c r="D368" s="441" t="s">
        <v>537</v>
      </c>
      <c r="E368" s="193">
        <f aca="true" t="shared" si="11" ref="E368:L368">E369+E377</f>
        <v>355485</v>
      </c>
      <c r="F368" s="193">
        <f t="shared" si="11"/>
        <v>670913</v>
      </c>
      <c r="G368" s="193">
        <f t="shared" si="11"/>
        <v>455913</v>
      </c>
      <c r="H368" s="193">
        <f t="shared" si="11"/>
        <v>0</v>
      </c>
      <c r="I368" s="193">
        <f t="shared" si="11"/>
        <v>455913</v>
      </c>
      <c r="J368" s="193">
        <f t="shared" si="11"/>
        <v>0</v>
      </c>
      <c r="K368" s="193">
        <f t="shared" si="11"/>
        <v>0</v>
      </c>
      <c r="L368" s="193">
        <f t="shared" si="11"/>
        <v>0</v>
      </c>
      <c r="M368" s="256"/>
      <c r="N368" s="256"/>
      <c r="O368" s="256">
        <f>O369</f>
        <v>215000</v>
      </c>
      <c r="P368" s="256"/>
      <c r="Q368" s="256">
        <f>Q369</f>
        <v>215000</v>
      </c>
      <c r="R368" s="256"/>
      <c r="S368" s="256"/>
    </row>
    <row r="369" spans="1:19" ht="25.5">
      <c r="A369" s="191"/>
      <c r="B369" s="445" t="s">
        <v>538</v>
      </c>
      <c r="C369" s="445"/>
      <c r="D369" s="446" t="s">
        <v>539</v>
      </c>
      <c r="E369" s="186">
        <f>SUM(E370:E376)</f>
        <v>264885</v>
      </c>
      <c r="F369" s="186">
        <f>SUM(F370:F376)</f>
        <v>579313</v>
      </c>
      <c r="G369" s="480">
        <f>SUM(G370:G376)</f>
        <v>364313</v>
      </c>
      <c r="H369" s="186">
        <f>SUM(H370:H376)</f>
        <v>0</v>
      </c>
      <c r="I369" s="186">
        <f>SUM(I370:I376)</f>
        <v>364313</v>
      </c>
      <c r="J369" s="253"/>
      <c r="K369" s="253"/>
      <c r="L369" s="253"/>
      <c r="M369" s="253"/>
      <c r="N369" s="253"/>
      <c r="O369" s="253">
        <f>SUM(O370:O376)</f>
        <v>215000</v>
      </c>
      <c r="P369" s="253"/>
      <c r="Q369" s="253">
        <f>Q374+Q375</f>
        <v>215000</v>
      </c>
      <c r="R369" s="253"/>
      <c r="S369" s="253"/>
    </row>
    <row r="370" spans="1:19" ht="38.25">
      <c r="A370" s="191"/>
      <c r="B370" s="191"/>
      <c r="C370" s="191" t="s">
        <v>540</v>
      </c>
      <c r="D370" s="450" t="s">
        <v>541</v>
      </c>
      <c r="E370" s="185">
        <v>203000</v>
      </c>
      <c r="F370" s="185">
        <v>205000</v>
      </c>
      <c r="G370" s="185">
        <v>205000</v>
      </c>
      <c r="H370" s="249">
        <v>0</v>
      </c>
      <c r="I370" s="185">
        <v>205000</v>
      </c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</row>
    <row r="371" spans="1:19" ht="25.5">
      <c r="A371" s="191"/>
      <c r="B371" s="191"/>
      <c r="C371" s="191" t="s">
        <v>390</v>
      </c>
      <c r="D371" s="450" t="s">
        <v>391</v>
      </c>
      <c r="E371" s="185">
        <v>0</v>
      </c>
      <c r="F371" s="185">
        <v>129313</v>
      </c>
      <c r="G371" s="185">
        <v>129313</v>
      </c>
      <c r="H371" s="249">
        <v>0</v>
      </c>
      <c r="I371" s="185">
        <v>129313</v>
      </c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</row>
    <row r="372" spans="1:19" ht="12.75">
      <c r="A372" s="191"/>
      <c r="B372" s="191"/>
      <c r="C372" s="191" t="s">
        <v>402</v>
      </c>
      <c r="D372" s="450" t="s">
        <v>403</v>
      </c>
      <c r="E372" s="185">
        <v>0</v>
      </c>
      <c r="F372" s="185">
        <v>15000</v>
      </c>
      <c r="G372" s="185">
        <v>15000</v>
      </c>
      <c r="H372" s="249">
        <v>0</v>
      </c>
      <c r="I372" s="185">
        <v>15000</v>
      </c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</row>
    <row r="373" spans="1:19" ht="12.75">
      <c r="A373" s="191"/>
      <c r="B373" s="191"/>
      <c r="C373" s="191" t="s">
        <v>378</v>
      </c>
      <c r="D373" s="450" t="s">
        <v>379</v>
      </c>
      <c r="E373" s="185">
        <v>0</v>
      </c>
      <c r="F373" s="185">
        <v>15000</v>
      </c>
      <c r="G373" s="185">
        <v>15000</v>
      </c>
      <c r="H373" s="249">
        <v>0</v>
      </c>
      <c r="I373" s="185">
        <v>15000</v>
      </c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</row>
    <row r="374" spans="1:19" ht="25.5">
      <c r="A374" s="191"/>
      <c r="B374" s="191"/>
      <c r="C374" s="191" t="s">
        <v>382</v>
      </c>
      <c r="D374" s="450" t="s">
        <v>381</v>
      </c>
      <c r="E374" s="185">
        <v>0</v>
      </c>
      <c r="F374" s="185">
        <v>150000</v>
      </c>
      <c r="G374" s="74"/>
      <c r="H374" s="249"/>
      <c r="I374" s="249"/>
      <c r="J374" s="249"/>
      <c r="K374" s="249"/>
      <c r="L374" s="249"/>
      <c r="M374" s="249"/>
      <c r="N374" s="249"/>
      <c r="O374" s="249">
        <v>150000</v>
      </c>
      <c r="P374" s="249"/>
      <c r="Q374" s="249">
        <v>150000</v>
      </c>
      <c r="R374" s="249"/>
      <c r="S374" s="249"/>
    </row>
    <row r="375" spans="1:19" ht="25.5">
      <c r="A375" s="191"/>
      <c r="B375" s="191"/>
      <c r="C375" s="191" t="s">
        <v>383</v>
      </c>
      <c r="D375" s="450" t="s">
        <v>381</v>
      </c>
      <c r="E375" s="185">
        <v>43060</v>
      </c>
      <c r="F375" s="185">
        <v>65000</v>
      </c>
      <c r="G375" s="74"/>
      <c r="H375" s="249"/>
      <c r="I375" s="249"/>
      <c r="J375" s="249"/>
      <c r="K375" s="249"/>
      <c r="L375" s="249"/>
      <c r="M375" s="249"/>
      <c r="N375" s="249"/>
      <c r="O375" s="249">
        <v>65000</v>
      </c>
      <c r="P375" s="249"/>
      <c r="Q375" s="249">
        <v>65000</v>
      </c>
      <c r="R375" s="249"/>
      <c r="S375" s="249"/>
    </row>
    <row r="376" spans="1:19" ht="89.25">
      <c r="A376" s="191"/>
      <c r="B376" s="191"/>
      <c r="C376" s="191" t="s">
        <v>493</v>
      </c>
      <c r="D376" s="450" t="s">
        <v>494</v>
      </c>
      <c r="E376" s="185">
        <v>18825</v>
      </c>
      <c r="F376" s="185">
        <v>0</v>
      </c>
      <c r="G376" s="74">
        <v>0</v>
      </c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</row>
    <row r="377" spans="1:19" ht="12.75">
      <c r="A377" s="191"/>
      <c r="B377" s="445" t="s">
        <v>542</v>
      </c>
      <c r="C377" s="445"/>
      <c r="D377" s="446" t="s">
        <v>543</v>
      </c>
      <c r="E377" s="186">
        <f>SUM(E378)</f>
        <v>90600</v>
      </c>
      <c r="F377" s="186">
        <f>SUM(F378:F378)</f>
        <v>91600</v>
      </c>
      <c r="G377" s="186">
        <f>G378</f>
        <v>91600</v>
      </c>
      <c r="H377" s="253">
        <v>0</v>
      </c>
      <c r="I377" s="481">
        <f>I378</f>
        <v>91600</v>
      </c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1:19" ht="38.25">
      <c r="A378" s="191"/>
      <c r="B378" s="191"/>
      <c r="C378" s="191" t="s">
        <v>540</v>
      </c>
      <c r="D378" s="450" t="s">
        <v>541</v>
      </c>
      <c r="E378" s="185">
        <v>90600</v>
      </c>
      <c r="F378" s="185">
        <v>91600</v>
      </c>
      <c r="G378" s="185">
        <v>91600</v>
      </c>
      <c r="H378" s="249">
        <v>0</v>
      </c>
      <c r="I378" s="185">
        <v>91600</v>
      </c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</row>
    <row r="379" spans="1:19" ht="12.75">
      <c r="A379" s="179" t="s">
        <v>544</v>
      </c>
      <c r="B379" s="179"/>
      <c r="C379" s="179"/>
      <c r="D379" s="441" t="s">
        <v>545</v>
      </c>
      <c r="E379" s="193">
        <f>SUM(E380)</f>
        <v>78000</v>
      </c>
      <c r="F379" s="193">
        <f>F380</f>
        <v>26000</v>
      </c>
      <c r="G379" s="193">
        <f>G380</f>
        <v>26000</v>
      </c>
      <c r="H379" s="256">
        <f>H380</f>
        <v>12000</v>
      </c>
      <c r="I379" s="256">
        <f>I380</f>
        <v>14000</v>
      </c>
      <c r="J379" s="256">
        <v>0</v>
      </c>
      <c r="K379" s="256">
        <v>0</v>
      </c>
      <c r="L379" s="256"/>
      <c r="M379" s="256"/>
      <c r="N379" s="256"/>
      <c r="O379" s="256"/>
      <c r="P379" s="256"/>
      <c r="Q379" s="256"/>
      <c r="R379" s="256"/>
      <c r="S379" s="256"/>
    </row>
    <row r="380" spans="1:19" ht="25.5">
      <c r="A380" s="191"/>
      <c r="B380" s="445" t="s">
        <v>546</v>
      </c>
      <c r="C380" s="445"/>
      <c r="D380" s="446" t="s">
        <v>547</v>
      </c>
      <c r="E380" s="186">
        <f>SUM(E381:E384)</f>
        <v>78000</v>
      </c>
      <c r="F380" s="186">
        <f>SUM(F381:F384)</f>
        <v>26000</v>
      </c>
      <c r="G380" s="186">
        <f>SUM(G381:G383)</f>
        <v>26000</v>
      </c>
      <c r="H380" s="186">
        <f>SUM(H381:H383)</f>
        <v>12000</v>
      </c>
      <c r="I380" s="186">
        <f>SUM(I381:I383)</f>
        <v>14000</v>
      </c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1:19" ht="12.75">
      <c r="A381" s="191"/>
      <c r="B381" s="191"/>
      <c r="C381" s="191" t="s">
        <v>388</v>
      </c>
      <c r="D381" s="450" t="s">
        <v>389</v>
      </c>
      <c r="E381" s="185">
        <v>21000</v>
      </c>
      <c r="F381" s="185">
        <v>12000</v>
      </c>
      <c r="G381" s="185">
        <v>12000</v>
      </c>
      <c r="H381" s="249">
        <v>12000</v>
      </c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</row>
    <row r="382" spans="1:19" ht="25.5">
      <c r="A382" s="191"/>
      <c r="B382" s="191"/>
      <c r="C382" s="191" t="s">
        <v>390</v>
      </c>
      <c r="D382" s="450" t="s">
        <v>391</v>
      </c>
      <c r="E382" s="185">
        <v>8000</v>
      </c>
      <c r="F382" s="185">
        <v>2000</v>
      </c>
      <c r="G382" s="185">
        <v>2000</v>
      </c>
      <c r="H382" s="249">
        <v>0</v>
      </c>
      <c r="I382" s="185">
        <v>2000</v>
      </c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</row>
    <row r="383" spans="1:19" ht="12.75">
      <c r="A383" s="191"/>
      <c r="B383" s="191"/>
      <c r="C383" s="191" t="s">
        <v>378</v>
      </c>
      <c r="D383" s="450" t="s">
        <v>379</v>
      </c>
      <c r="E383" s="185">
        <v>34000</v>
      </c>
      <c r="F383" s="185">
        <v>12000</v>
      </c>
      <c r="G383" s="185">
        <v>12000</v>
      </c>
      <c r="H383" s="249">
        <v>0</v>
      </c>
      <c r="I383" s="185">
        <v>12000</v>
      </c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</row>
    <row r="384" spans="1:19" ht="25.5">
      <c r="A384" s="191"/>
      <c r="B384" s="191"/>
      <c r="C384" s="191" t="s">
        <v>383</v>
      </c>
      <c r="D384" s="450" t="s">
        <v>381</v>
      </c>
      <c r="E384" s="185">
        <v>15000</v>
      </c>
      <c r="F384" s="185"/>
      <c r="G384" s="185">
        <v>0</v>
      </c>
      <c r="H384" s="249">
        <v>0</v>
      </c>
      <c r="I384" s="249">
        <v>0</v>
      </c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</row>
    <row r="385" spans="1:19" ht="12.75">
      <c r="A385" s="519" t="s">
        <v>548</v>
      </c>
      <c r="B385" s="519"/>
      <c r="C385" s="519"/>
      <c r="D385" s="519"/>
      <c r="E385" s="194">
        <f aca="true" t="shared" si="12" ref="E385:S385">E8+E21+E24+E32+E36+E48+E56+E107+E112+E138+E142+E145+E148+E268+E277+E324+E343+E368+E379+E320</f>
        <v>11730216</v>
      </c>
      <c r="F385" s="194">
        <f t="shared" si="12"/>
        <v>12517993</v>
      </c>
      <c r="G385" s="194">
        <f t="shared" si="12"/>
        <v>11056745</v>
      </c>
      <c r="H385" s="194">
        <f t="shared" si="12"/>
        <v>4991929</v>
      </c>
      <c r="I385" s="194">
        <f t="shared" si="12"/>
        <v>3415493</v>
      </c>
      <c r="J385" s="194">
        <f t="shared" si="12"/>
        <v>32300</v>
      </c>
      <c r="K385" s="194">
        <f t="shared" si="12"/>
        <v>2332523</v>
      </c>
      <c r="L385" s="194">
        <f t="shared" si="12"/>
        <v>0</v>
      </c>
      <c r="M385" s="194">
        <f t="shared" si="12"/>
        <v>0</v>
      </c>
      <c r="N385" s="194">
        <f t="shared" si="12"/>
        <v>284500</v>
      </c>
      <c r="O385" s="194">
        <f t="shared" si="12"/>
        <v>1461248</v>
      </c>
      <c r="P385" s="194">
        <f t="shared" si="12"/>
        <v>88440</v>
      </c>
      <c r="Q385" s="194">
        <f t="shared" si="12"/>
        <v>834400</v>
      </c>
      <c r="R385" s="194">
        <f t="shared" si="12"/>
        <v>0</v>
      </c>
      <c r="S385" s="194">
        <f t="shared" si="12"/>
        <v>0</v>
      </c>
    </row>
    <row r="387" ht="12.75">
      <c r="G387" s="211"/>
    </row>
    <row r="390" spans="6:8" ht="12.75">
      <c r="F390" s="211"/>
      <c r="H390" s="259"/>
    </row>
    <row r="392" spans="6:8" ht="12.75">
      <c r="F392" s="211"/>
      <c r="H392" s="259"/>
    </row>
    <row r="394" ht="12.75">
      <c r="H394" s="384"/>
    </row>
    <row r="396" ht="12.75">
      <c r="F396" s="211"/>
    </row>
    <row r="397" ht="12.75">
      <c r="H397" s="211"/>
    </row>
    <row r="398" ht="12.75">
      <c r="L398" s="211"/>
    </row>
  </sheetData>
  <sheetProtection/>
  <mergeCells count="13">
    <mergeCell ref="T5:T6"/>
    <mergeCell ref="C4:C6"/>
    <mergeCell ref="P5:S5"/>
    <mergeCell ref="H5:N5"/>
    <mergeCell ref="G5:G6"/>
    <mergeCell ref="E4:E6"/>
    <mergeCell ref="A385:D385"/>
    <mergeCell ref="A1:T1"/>
    <mergeCell ref="F4:F6"/>
    <mergeCell ref="A4:A6"/>
    <mergeCell ref="D4:D6"/>
    <mergeCell ref="B4:B6"/>
    <mergeCell ref="G4:T4"/>
  </mergeCells>
  <printOptions horizontalCentered="1"/>
  <pageMargins left="0.3937007874015748" right="0.3937007874015748" top="0.93" bottom="0.49" header="0.52" footer="0.42"/>
  <pageSetup fitToHeight="6" fitToWidth="1" horizontalDpi="600" verticalDpi="600" orientation="portrait" paperSize="8" scale="51" r:id="rId1"/>
  <headerFooter alignWithMargins="0">
    <oddHeader>&amp;C&amp;P&amp;RZałącznik nr &amp;A
do uchwały Rady Gminy nr ...............
z dnia ..............................</oddHeader>
  </headerFooter>
  <rowBreaks count="2" manualBreakCount="2">
    <brk id="252" max="18" man="1"/>
    <brk id="31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C1">
      <selection activeCell="H14" sqref="H14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6.25390625" style="1" customWidth="1"/>
    <col min="4" max="4" width="5.25390625" style="1" customWidth="1"/>
    <col min="5" max="5" width="22.125" style="1" customWidth="1"/>
    <col min="6" max="7" width="12.375" style="1" customWidth="1"/>
    <col min="8" max="8" width="8.625" style="1" customWidth="1"/>
    <col min="9" max="9" width="10.125" style="1" customWidth="1"/>
    <col min="10" max="10" width="12.625" style="1" customWidth="1"/>
    <col min="11" max="11" width="13.00390625" style="1" customWidth="1"/>
    <col min="12" max="12" width="9.875" style="1" customWidth="1"/>
    <col min="13" max="13" width="9.625" style="1" customWidth="1"/>
    <col min="14" max="14" width="11.875" style="1" customWidth="1"/>
    <col min="15" max="16384" width="9.125" style="1" customWidth="1"/>
  </cols>
  <sheetData>
    <row r="1" spans="1:14" ht="18">
      <c r="A1" s="524" t="s">
        <v>219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 t="s">
        <v>46</v>
      </c>
    </row>
    <row r="3" spans="1:14" s="34" customFormat="1" ht="19.5" customHeight="1">
      <c r="A3" s="512" t="s">
        <v>62</v>
      </c>
      <c r="B3" s="512" t="s">
        <v>2</v>
      </c>
      <c r="C3" s="512" t="s">
        <v>45</v>
      </c>
      <c r="D3" s="509" t="s">
        <v>118</v>
      </c>
      <c r="E3" s="507" t="s">
        <v>105</v>
      </c>
      <c r="F3" s="507" t="s">
        <v>114</v>
      </c>
      <c r="G3" s="507" t="s">
        <v>71</v>
      </c>
      <c r="H3" s="507"/>
      <c r="I3" s="507"/>
      <c r="J3" s="507"/>
      <c r="K3" s="507"/>
      <c r="L3" s="507"/>
      <c r="M3" s="507"/>
      <c r="N3" s="507" t="s">
        <v>117</v>
      </c>
    </row>
    <row r="4" spans="1:14" s="34" customFormat="1" ht="19.5" customHeight="1">
      <c r="A4" s="512"/>
      <c r="B4" s="512"/>
      <c r="C4" s="512"/>
      <c r="D4" s="510"/>
      <c r="E4" s="507"/>
      <c r="F4" s="507"/>
      <c r="G4" s="507" t="s">
        <v>216</v>
      </c>
      <c r="H4" s="507" t="s">
        <v>18</v>
      </c>
      <c r="I4" s="507"/>
      <c r="J4" s="507"/>
      <c r="K4" s="507"/>
      <c r="L4" s="507" t="s">
        <v>196</v>
      </c>
      <c r="M4" s="507" t="s">
        <v>214</v>
      </c>
      <c r="N4" s="507"/>
    </row>
    <row r="5" spans="1:14" s="34" customFormat="1" ht="29.25" customHeight="1">
      <c r="A5" s="512"/>
      <c r="B5" s="512"/>
      <c r="C5" s="512"/>
      <c r="D5" s="510"/>
      <c r="E5" s="507"/>
      <c r="F5" s="507"/>
      <c r="G5" s="507"/>
      <c r="H5" s="507" t="s">
        <v>115</v>
      </c>
      <c r="I5" s="507" t="s">
        <v>103</v>
      </c>
      <c r="J5" s="507" t="s">
        <v>66</v>
      </c>
      <c r="K5" s="507" t="s">
        <v>104</v>
      </c>
      <c r="L5" s="507"/>
      <c r="M5" s="507"/>
      <c r="N5" s="507"/>
    </row>
    <row r="6" spans="1:14" s="34" customFormat="1" ht="19.5" customHeight="1">
      <c r="A6" s="512"/>
      <c r="B6" s="512"/>
      <c r="C6" s="512"/>
      <c r="D6" s="510"/>
      <c r="E6" s="507"/>
      <c r="F6" s="507"/>
      <c r="G6" s="507"/>
      <c r="H6" s="507"/>
      <c r="I6" s="507"/>
      <c r="J6" s="507"/>
      <c r="K6" s="507"/>
      <c r="L6" s="507"/>
      <c r="M6" s="507"/>
      <c r="N6" s="507"/>
    </row>
    <row r="7" spans="1:14" s="34" customFormat="1" ht="19.5" customHeight="1">
      <c r="A7" s="512"/>
      <c r="B7" s="512"/>
      <c r="C7" s="512"/>
      <c r="D7" s="511"/>
      <c r="E7" s="507"/>
      <c r="F7" s="507"/>
      <c r="G7" s="507"/>
      <c r="H7" s="507"/>
      <c r="I7" s="507"/>
      <c r="J7" s="507"/>
      <c r="K7" s="507"/>
      <c r="L7" s="507"/>
      <c r="M7" s="507"/>
      <c r="N7" s="507"/>
    </row>
    <row r="8" spans="1:14" ht="7.5" customHeight="1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</row>
    <row r="9" spans="1:14" ht="51.75" customHeight="1">
      <c r="A9" s="79" t="s">
        <v>12</v>
      </c>
      <c r="B9" s="360" t="s">
        <v>240</v>
      </c>
      <c r="C9" s="360" t="s">
        <v>242</v>
      </c>
      <c r="D9" s="362" t="s">
        <v>584</v>
      </c>
      <c r="E9" s="386" t="s">
        <v>612</v>
      </c>
      <c r="F9" s="364">
        <v>3052145</v>
      </c>
      <c r="G9" s="364">
        <v>300000</v>
      </c>
      <c r="H9" s="364">
        <v>0</v>
      </c>
      <c r="I9" s="364">
        <v>0</v>
      </c>
      <c r="J9" s="365" t="s">
        <v>613</v>
      </c>
      <c r="K9" s="364">
        <v>184400</v>
      </c>
      <c r="L9" s="364">
        <v>2752145</v>
      </c>
      <c r="M9" s="364">
        <v>0</v>
      </c>
      <c r="N9" s="73" t="s">
        <v>586</v>
      </c>
    </row>
    <row r="10" spans="1:14" ht="51">
      <c r="A10" s="80" t="s">
        <v>13</v>
      </c>
      <c r="B10" s="361" t="s">
        <v>240</v>
      </c>
      <c r="C10" s="361" t="s">
        <v>242</v>
      </c>
      <c r="D10" s="370" t="s">
        <v>584</v>
      </c>
      <c r="E10" s="387" t="s">
        <v>614</v>
      </c>
      <c r="F10" s="366">
        <v>410000</v>
      </c>
      <c r="G10" s="366">
        <v>14400</v>
      </c>
      <c r="H10" s="366">
        <v>0</v>
      </c>
      <c r="I10" s="366">
        <v>14400</v>
      </c>
      <c r="J10" s="367" t="s">
        <v>116</v>
      </c>
      <c r="K10" s="366">
        <v>0</v>
      </c>
      <c r="L10" s="366">
        <v>0</v>
      </c>
      <c r="M10" s="366">
        <v>395600</v>
      </c>
      <c r="N10" s="73" t="s">
        <v>586</v>
      </c>
    </row>
    <row r="11" spans="1:14" ht="51">
      <c r="A11" s="80" t="s">
        <v>14</v>
      </c>
      <c r="B11" s="361"/>
      <c r="C11" s="361"/>
      <c r="D11" s="361"/>
      <c r="E11" s="75"/>
      <c r="F11" s="366"/>
      <c r="G11" s="366"/>
      <c r="H11" s="366"/>
      <c r="I11" s="366"/>
      <c r="J11" s="368" t="s">
        <v>116</v>
      </c>
      <c r="K11" s="366"/>
      <c r="L11" s="366"/>
      <c r="M11" s="366"/>
      <c r="N11" s="75"/>
    </row>
    <row r="12" spans="1:14" ht="51">
      <c r="A12" s="80" t="s">
        <v>1</v>
      </c>
      <c r="B12" s="361"/>
      <c r="C12" s="361"/>
      <c r="D12" s="361"/>
      <c r="E12" s="75"/>
      <c r="F12" s="366"/>
      <c r="G12" s="366"/>
      <c r="H12" s="366"/>
      <c r="I12" s="366"/>
      <c r="J12" s="368" t="s">
        <v>116</v>
      </c>
      <c r="K12" s="366"/>
      <c r="L12" s="366"/>
      <c r="M12" s="366"/>
      <c r="N12" s="76"/>
    </row>
    <row r="13" spans="1:14" ht="22.5" customHeight="1">
      <c r="A13" s="525" t="s">
        <v>111</v>
      </c>
      <c r="B13" s="525"/>
      <c r="C13" s="525"/>
      <c r="D13" s="525"/>
      <c r="E13" s="525"/>
      <c r="F13" s="185">
        <v>3462000</v>
      </c>
      <c r="G13" s="209">
        <v>314400</v>
      </c>
      <c r="H13" s="185">
        <v>0</v>
      </c>
      <c r="I13" s="185">
        <v>14400</v>
      </c>
      <c r="J13" s="185">
        <v>115600</v>
      </c>
      <c r="K13" s="185">
        <v>184400</v>
      </c>
      <c r="L13" s="185">
        <v>2752145</v>
      </c>
      <c r="M13" s="185">
        <v>395600</v>
      </c>
      <c r="N13" s="82" t="s">
        <v>49</v>
      </c>
    </row>
    <row r="14" spans="1:14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ht="12.75">
      <c r="A15" s="1" t="s">
        <v>70</v>
      </c>
    </row>
    <row r="16" ht="12.75">
      <c r="A16" s="1" t="s">
        <v>67</v>
      </c>
    </row>
    <row r="17" ht="12.75">
      <c r="A17" s="1" t="s">
        <v>68</v>
      </c>
    </row>
    <row r="18" ht="12.75">
      <c r="A18" s="1" t="s">
        <v>69</v>
      </c>
    </row>
    <row r="20" ht="14.25">
      <c r="A20" s="45" t="s">
        <v>119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7.75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3.375" style="1" customWidth="1"/>
    <col min="12" max="16384" width="9.125" style="1" customWidth="1"/>
  </cols>
  <sheetData>
    <row r="1" spans="1:11" ht="18">
      <c r="A1" s="524" t="s">
        <v>215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9" t="s">
        <v>46</v>
      </c>
    </row>
    <row r="3" spans="1:12" s="34" customFormat="1" ht="19.5" customHeight="1">
      <c r="A3" s="512" t="s">
        <v>62</v>
      </c>
      <c r="B3" s="512" t="s">
        <v>2</v>
      </c>
      <c r="C3" s="512" t="s">
        <v>45</v>
      </c>
      <c r="D3" s="509" t="s">
        <v>118</v>
      </c>
      <c r="E3" s="507" t="s">
        <v>120</v>
      </c>
      <c r="F3" s="507" t="s">
        <v>71</v>
      </c>
      <c r="G3" s="507"/>
      <c r="H3" s="507"/>
      <c r="I3" s="507"/>
      <c r="J3" s="507"/>
      <c r="K3" s="507" t="s">
        <v>117</v>
      </c>
      <c r="L3" s="32"/>
    </row>
    <row r="4" spans="1:12" s="34" customFormat="1" ht="19.5" customHeight="1">
      <c r="A4" s="512"/>
      <c r="B4" s="512"/>
      <c r="C4" s="512"/>
      <c r="D4" s="510"/>
      <c r="E4" s="507"/>
      <c r="F4" s="507" t="s">
        <v>216</v>
      </c>
      <c r="G4" s="507" t="s">
        <v>18</v>
      </c>
      <c r="H4" s="507"/>
      <c r="I4" s="507"/>
      <c r="J4" s="507"/>
      <c r="K4" s="507"/>
      <c r="L4" s="32"/>
    </row>
    <row r="5" spans="1:12" s="34" customFormat="1" ht="29.25" customHeight="1">
      <c r="A5" s="512"/>
      <c r="B5" s="512"/>
      <c r="C5" s="512"/>
      <c r="D5" s="510"/>
      <c r="E5" s="507"/>
      <c r="F5" s="507"/>
      <c r="G5" s="507" t="s">
        <v>115</v>
      </c>
      <c r="H5" s="507" t="s">
        <v>103</v>
      </c>
      <c r="I5" s="507" t="s">
        <v>121</v>
      </c>
      <c r="J5" s="507" t="s">
        <v>104</v>
      </c>
      <c r="K5" s="507"/>
      <c r="L5" s="32"/>
    </row>
    <row r="6" spans="1:12" s="34" customFormat="1" ht="19.5" customHeight="1">
      <c r="A6" s="512"/>
      <c r="B6" s="512"/>
      <c r="C6" s="512"/>
      <c r="D6" s="510"/>
      <c r="E6" s="507"/>
      <c r="F6" s="507"/>
      <c r="G6" s="507"/>
      <c r="H6" s="507"/>
      <c r="I6" s="507"/>
      <c r="J6" s="507"/>
      <c r="K6" s="507"/>
      <c r="L6" s="32"/>
    </row>
    <row r="7" spans="1:12" s="34" customFormat="1" ht="19.5" customHeight="1">
      <c r="A7" s="512"/>
      <c r="B7" s="512"/>
      <c r="C7" s="512"/>
      <c r="D7" s="511"/>
      <c r="E7" s="507"/>
      <c r="F7" s="507"/>
      <c r="G7" s="507"/>
      <c r="H7" s="507"/>
      <c r="I7" s="507"/>
      <c r="J7" s="507"/>
      <c r="K7" s="507"/>
      <c r="L7" s="32"/>
    </row>
    <row r="8" spans="1:12" ht="7.5" customHeight="1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7</v>
      </c>
      <c r="G8" s="71">
        <v>8</v>
      </c>
      <c r="H8" s="71">
        <v>9</v>
      </c>
      <c r="I8" s="71">
        <v>10</v>
      </c>
      <c r="J8" s="71">
        <v>11</v>
      </c>
      <c r="K8" s="71">
        <v>12</v>
      </c>
      <c r="L8" s="32"/>
    </row>
    <row r="9" spans="1:12" ht="63.75" customHeight="1">
      <c r="A9" s="79" t="s">
        <v>12</v>
      </c>
      <c r="B9" s="360" t="s">
        <v>240</v>
      </c>
      <c r="C9" s="360" t="s">
        <v>242</v>
      </c>
      <c r="D9" s="360" t="s">
        <v>380</v>
      </c>
      <c r="E9" s="363" t="s">
        <v>585</v>
      </c>
      <c r="F9" s="364">
        <v>63440</v>
      </c>
      <c r="G9" s="364"/>
      <c r="H9" s="364">
        <v>63440</v>
      </c>
      <c r="I9" s="365" t="s">
        <v>116</v>
      </c>
      <c r="J9" s="364"/>
      <c r="K9" s="364" t="s">
        <v>586</v>
      </c>
      <c r="L9" s="32"/>
    </row>
    <row r="10" spans="1:12" ht="31.5" customHeight="1">
      <c r="A10" s="80">
        <v>4</v>
      </c>
      <c r="B10" s="361" t="s">
        <v>252</v>
      </c>
      <c r="C10" s="361" t="s">
        <v>254</v>
      </c>
      <c r="D10" s="361" t="s">
        <v>409</v>
      </c>
      <c r="E10" s="81" t="s">
        <v>587</v>
      </c>
      <c r="F10" s="366">
        <v>20000</v>
      </c>
      <c r="G10" s="366"/>
      <c r="H10" s="366">
        <v>20000</v>
      </c>
      <c r="I10" s="368"/>
      <c r="J10" s="366"/>
      <c r="K10" s="364" t="s">
        <v>586</v>
      </c>
      <c r="L10" s="32"/>
    </row>
    <row r="11" spans="1:12" ht="31.5" customHeight="1">
      <c r="A11" s="80">
        <v>5</v>
      </c>
      <c r="B11" s="361" t="s">
        <v>262</v>
      </c>
      <c r="C11" s="361" t="s">
        <v>268</v>
      </c>
      <c r="D11" s="361" t="s">
        <v>409</v>
      </c>
      <c r="E11" s="81" t="s">
        <v>588</v>
      </c>
      <c r="F11" s="366">
        <v>5000</v>
      </c>
      <c r="G11" s="366"/>
      <c r="H11" s="366">
        <v>5000</v>
      </c>
      <c r="I11" s="368"/>
      <c r="J11" s="366"/>
      <c r="K11" s="364" t="s">
        <v>586</v>
      </c>
      <c r="L11" s="32"/>
    </row>
    <row r="12" spans="1:12" ht="45" customHeight="1">
      <c r="A12" s="80">
        <v>6</v>
      </c>
      <c r="B12" s="361" t="s">
        <v>521</v>
      </c>
      <c r="C12" s="361" t="s">
        <v>527</v>
      </c>
      <c r="D12" s="370" t="s">
        <v>584</v>
      </c>
      <c r="E12" s="81" t="s">
        <v>610</v>
      </c>
      <c r="F12" s="366">
        <v>305000</v>
      </c>
      <c r="G12" s="366"/>
      <c r="H12" s="366">
        <v>117500</v>
      </c>
      <c r="I12" s="368"/>
      <c r="J12" s="366">
        <v>187500</v>
      </c>
      <c r="K12" s="364" t="s">
        <v>586</v>
      </c>
      <c r="L12" s="32"/>
    </row>
    <row r="13" spans="1:12" ht="31.5" customHeight="1">
      <c r="A13" s="80">
        <v>7</v>
      </c>
      <c r="B13" s="361" t="s">
        <v>536</v>
      </c>
      <c r="C13" s="361" t="s">
        <v>538</v>
      </c>
      <c r="D13" s="370" t="s">
        <v>584</v>
      </c>
      <c r="E13" s="81" t="s">
        <v>611</v>
      </c>
      <c r="F13" s="366">
        <v>215000</v>
      </c>
      <c r="G13" s="366"/>
      <c r="H13" s="366">
        <v>65000</v>
      </c>
      <c r="I13" s="368"/>
      <c r="J13" s="366">
        <v>150000</v>
      </c>
      <c r="K13" s="364" t="s">
        <v>586</v>
      </c>
      <c r="L13" s="32"/>
    </row>
    <row r="14" spans="1:12" ht="31.5" customHeight="1">
      <c r="A14" s="80">
        <v>8</v>
      </c>
      <c r="B14" s="361"/>
      <c r="C14" s="361"/>
      <c r="D14" s="361"/>
      <c r="E14" s="81"/>
      <c r="F14" s="366"/>
      <c r="G14" s="366"/>
      <c r="H14" s="366"/>
      <c r="I14" s="368"/>
      <c r="J14" s="366"/>
      <c r="K14" s="366"/>
      <c r="L14" s="32"/>
    </row>
    <row r="15" spans="1:12" ht="51">
      <c r="A15" s="80">
        <v>9</v>
      </c>
      <c r="B15" s="361"/>
      <c r="C15" s="361"/>
      <c r="D15" s="361"/>
      <c r="E15" s="81"/>
      <c r="F15" s="366"/>
      <c r="G15" s="366"/>
      <c r="H15" s="366"/>
      <c r="I15" s="368" t="s">
        <v>116</v>
      </c>
      <c r="J15" s="366"/>
      <c r="K15" s="366"/>
      <c r="L15" s="32"/>
    </row>
    <row r="16" spans="1:12" ht="22.5" customHeight="1">
      <c r="A16" s="526" t="s">
        <v>111</v>
      </c>
      <c r="B16" s="527"/>
      <c r="C16" s="527"/>
      <c r="D16" s="527"/>
      <c r="E16" s="528"/>
      <c r="F16" s="209">
        <f>SUM(F9:F15)</f>
        <v>608440</v>
      </c>
      <c r="G16" s="185"/>
      <c r="H16" s="185">
        <f>SUM(H9:H15)</f>
        <v>270940</v>
      </c>
      <c r="I16" s="185"/>
      <c r="J16" s="185">
        <f>J12+J13</f>
        <v>337500</v>
      </c>
      <c r="K16" s="369" t="s">
        <v>49</v>
      </c>
      <c r="L16" s="32"/>
    </row>
    <row r="17" spans="1:12" ht="22.5" customHeight="1">
      <c r="A17" s="242"/>
      <c r="B17" s="242"/>
      <c r="C17" s="242"/>
      <c r="D17" s="242"/>
      <c r="E17" s="242"/>
      <c r="F17" s="243"/>
      <c r="G17" s="244"/>
      <c r="H17" s="244"/>
      <c r="I17" s="244"/>
      <c r="J17" s="244"/>
      <c r="K17" s="245"/>
      <c r="L17" s="32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2.75">
      <c r="A19" s="1" t="s">
        <v>70</v>
      </c>
    </row>
    <row r="20" ht="12.75">
      <c r="A20" s="1" t="s">
        <v>67</v>
      </c>
    </row>
    <row r="21" ht="12.75">
      <c r="A21" s="1" t="s">
        <v>68</v>
      </c>
    </row>
    <row r="22" ht="12.75">
      <c r="A22" s="1" t="s">
        <v>69</v>
      </c>
    </row>
    <row r="24" ht="14.25">
      <c r="A24" s="45" t="s">
        <v>119</v>
      </c>
    </row>
  </sheetData>
  <sheetProtection/>
  <mergeCells count="15">
    <mergeCell ref="A16:E16"/>
    <mergeCell ref="G5:G7"/>
    <mergeCell ref="H5:H7"/>
    <mergeCell ref="G4:J4"/>
    <mergeCell ref="J5:J7"/>
    <mergeCell ref="A1:K1"/>
    <mergeCell ref="A3:A7"/>
    <mergeCell ref="B3:B7"/>
    <mergeCell ref="C3:C7"/>
    <mergeCell ref="E3:E7"/>
    <mergeCell ref="F3:J3"/>
    <mergeCell ref="K3:K7"/>
    <mergeCell ref="F4:F7"/>
    <mergeCell ref="I5:I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defaultGridColor="0" zoomScalePageLayoutView="0" colorId="8" workbookViewId="0" topLeftCell="A1">
      <selection activeCell="E44" sqref="E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6.625" style="0" customWidth="1"/>
  </cols>
  <sheetData>
    <row r="1" spans="1:10" ht="57" customHeight="1">
      <c r="A1" s="524" t="s">
        <v>205</v>
      </c>
      <c r="B1" s="524"/>
      <c r="C1" s="524"/>
      <c r="D1" s="524"/>
      <c r="E1" s="524"/>
      <c r="F1" s="524"/>
      <c r="G1" s="524"/>
      <c r="H1" s="524"/>
      <c r="I1" s="524"/>
      <c r="J1" s="524"/>
    </row>
    <row r="2" ht="23.25" customHeight="1">
      <c r="J2" s="83" t="s">
        <v>46</v>
      </c>
    </row>
    <row r="3" spans="1:11" s="3" customFormat="1" ht="20.25" customHeight="1">
      <c r="A3" s="512" t="s">
        <v>2</v>
      </c>
      <c r="B3" s="509" t="s">
        <v>3</v>
      </c>
      <c r="C3" s="509" t="s">
        <v>112</v>
      </c>
      <c r="D3" s="507" t="s">
        <v>204</v>
      </c>
      <c r="E3" s="507" t="s">
        <v>140</v>
      </c>
      <c r="F3" s="507" t="s">
        <v>76</v>
      </c>
      <c r="G3" s="507"/>
      <c r="H3" s="507"/>
      <c r="I3" s="507"/>
      <c r="J3" s="507"/>
      <c r="K3" s="39"/>
    </row>
    <row r="4" spans="1:11" s="3" customFormat="1" ht="20.25" customHeight="1">
      <c r="A4" s="512"/>
      <c r="B4" s="510"/>
      <c r="C4" s="510"/>
      <c r="D4" s="512"/>
      <c r="E4" s="507"/>
      <c r="F4" s="507" t="s">
        <v>100</v>
      </c>
      <c r="G4" s="507" t="s">
        <v>6</v>
      </c>
      <c r="H4" s="507"/>
      <c r="I4" s="507"/>
      <c r="J4" s="507" t="s">
        <v>101</v>
      </c>
      <c r="K4" s="39"/>
    </row>
    <row r="5" spans="1:11" s="3" customFormat="1" ht="65.25" customHeight="1">
      <c r="A5" s="512"/>
      <c r="B5" s="511"/>
      <c r="C5" s="511"/>
      <c r="D5" s="512"/>
      <c r="E5" s="507"/>
      <c r="F5" s="507"/>
      <c r="G5" s="41" t="s">
        <v>97</v>
      </c>
      <c r="H5" s="41" t="s">
        <v>98</v>
      </c>
      <c r="I5" s="41" t="s">
        <v>141</v>
      </c>
      <c r="J5" s="507"/>
      <c r="K5" s="39"/>
    </row>
    <row r="6" spans="1:11" ht="9" customHeight="1" thickBo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37"/>
    </row>
    <row r="7" spans="1:11" ht="19.5" customHeight="1" thickBot="1">
      <c r="A7" s="315">
        <v>750</v>
      </c>
      <c r="B7" s="316"/>
      <c r="C7" s="316"/>
      <c r="D7" s="317">
        <f>D8</f>
        <v>34892</v>
      </c>
      <c r="E7" s="317">
        <f>E8</f>
        <v>34892</v>
      </c>
      <c r="F7" s="317">
        <f>F8</f>
        <v>34892</v>
      </c>
      <c r="G7" s="317">
        <f>G8</f>
        <v>29680</v>
      </c>
      <c r="H7" s="317">
        <f>H8</f>
        <v>5212</v>
      </c>
      <c r="I7" s="317">
        <v>0</v>
      </c>
      <c r="J7" s="317">
        <v>0</v>
      </c>
      <c r="K7" s="37"/>
    </row>
    <row r="8" spans="1:11" ht="19.5" customHeight="1" thickBot="1">
      <c r="A8" s="318"/>
      <c r="B8" s="319">
        <v>75011</v>
      </c>
      <c r="C8" s="320"/>
      <c r="D8" s="321">
        <v>34892</v>
      </c>
      <c r="E8" s="321">
        <v>34892</v>
      </c>
      <c r="F8" s="321">
        <f>SUM(F10:F12)</f>
        <v>34892</v>
      </c>
      <c r="G8" s="321">
        <f>G10</f>
        <v>29680</v>
      </c>
      <c r="H8" s="321">
        <f>SUM(H10:H12)</f>
        <v>5212</v>
      </c>
      <c r="I8" s="321">
        <v>0</v>
      </c>
      <c r="J8" s="321">
        <v>0</v>
      </c>
      <c r="K8" s="37"/>
    </row>
    <row r="9" spans="1:11" ht="19.5" customHeight="1">
      <c r="A9" s="322"/>
      <c r="B9" s="323"/>
      <c r="C9" s="324">
        <v>2010</v>
      </c>
      <c r="D9" s="325">
        <v>34892</v>
      </c>
      <c r="E9" s="326"/>
      <c r="F9" s="326"/>
      <c r="G9" s="326"/>
      <c r="H9" s="326"/>
      <c r="I9" s="326"/>
      <c r="J9" s="326"/>
      <c r="K9" s="37"/>
    </row>
    <row r="10" spans="1:11" ht="19.5" customHeight="1">
      <c r="A10" s="15"/>
      <c r="B10" s="15"/>
      <c r="C10" s="21">
        <v>4010</v>
      </c>
      <c r="D10" s="327"/>
      <c r="E10" s="328">
        <v>29680</v>
      </c>
      <c r="F10" s="329">
        <v>29680</v>
      </c>
      <c r="G10" s="329">
        <v>29680</v>
      </c>
      <c r="H10" s="329">
        <v>0</v>
      </c>
      <c r="I10" s="329">
        <v>0</v>
      </c>
      <c r="J10" s="329">
        <v>0</v>
      </c>
      <c r="K10" s="37"/>
    </row>
    <row r="11" spans="1:11" ht="19.5" customHeight="1">
      <c r="A11" s="15"/>
      <c r="B11" s="15"/>
      <c r="C11" s="21">
        <v>4110</v>
      </c>
      <c r="D11" s="327"/>
      <c r="E11" s="328">
        <v>4500</v>
      </c>
      <c r="F11" s="329">
        <v>4500</v>
      </c>
      <c r="G11" s="329">
        <v>0</v>
      </c>
      <c r="H11" s="329">
        <v>4500</v>
      </c>
      <c r="I11" s="329">
        <v>0</v>
      </c>
      <c r="J11" s="329">
        <v>0</v>
      </c>
      <c r="K11" s="37"/>
    </row>
    <row r="12" spans="1:11" ht="19.5" customHeight="1" thickBot="1">
      <c r="A12" s="330"/>
      <c r="B12" s="330"/>
      <c r="C12" s="331">
        <v>4120</v>
      </c>
      <c r="D12" s="332"/>
      <c r="E12" s="328">
        <v>712</v>
      </c>
      <c r="F12" s="333">
        <v>712</v>
      </c>
      <c r="G12" s="333">
        <v>0</v>
      </c>
      <c r="H12" s="333">
        <v>712</v>
      </c>
      <c r="I12" s="333">
        <v>0</v>
      </c>
      <c r="J12" s="333">
        <v>0</v>
      </c>
      <c r="K12" s="37"/>
    </row>
    <row r="13" spans="1:11" ht="19.5" customHeight="1" thickBot="1">
      <c r="A13" s="334">
        <v>751</v>
      </c>
      <c r="B13" s="335"/>
      <c r="C13" s="316"/>
      <c r="D13" s="317">
        <v>800</v>
      </c>
      <c r="E13" s="317">
        <v>800</v>
      </c>
      <c r="F13" s="317">
        <v>800</v>
      </c>
      <c r="G13" s="317">
        <v>0</v>
      </c>
      <c r="H13" s="317">
        <v>0</v>
      </c>
      <c r="I13" s="317">
        <v>0</v>
      </c>
      <c r="J13" s="317">
        <v>0</v>
      </c>
      <c r="K13" s="37"/>
    </row>
    <row r="14" spans="1:11" ht="19.5" customHeight="1" thickBot="1">
      <c r="A14" s="5"/>
      <c r="B14" s="319">
        <v>75101</v>
      </c>
      <c r="C14" s="336"/>
      <c r="D14" s="321">
        <v>800</v>
      </c>
      <c r="E14" s="321">
        <v>800</v>
      </c>
      <c r="F14" s="321">
        <v>800</v>
      </c>
      <c r="G14" s="321">
        <v>0</v>
      </c>
      <c r="H14" s="321">
        <v>0</v>
      </c>
      <c r="I14" s="321">
        <v>0</v>
      </c>
      <c r="J14" s="321">
        <v>0</v>
      </c>
      <c r="K14" s="37"/>
    </row>
    <row r="15" spans="1:11" ht="19.5" customHeight="1">
      <c r="A15" s="5"/>
      <c r="B15" s="337"/>
      <c r="C15" s="338">
        <v>2010</v>
      </c>
      <c r="D15" s="339">
        <v>800</v>
      </c>
      <c r="E15" s="339"/>
      <c r="F15" s="339"/>
      <c r="G15" s="339"/>
      <c r="H15" s="339"/>
      <c r="I15" s="339"/>
      <c r="J15" s="339"/>
      <c r="K15" s="37"/>
    </row>
    <row r="16" spans="1:11" ht="19.5" customHeight="1" thickBot="1">
      <c r="A16" s="340"/>
      <c r="B16" s="341"/>
      <c r="C16" s="342">
        <v>4210</v>
      </c>
      <c r="D16" s="343"/>
      <c r="E16" s="344">
        <v>800</v>
      </c>
      <c r="F16" s="344">
        <v>800</v>
      </c>
      <c r="G16" s="344">
        <v>0</v>
      </c>
      <c r="H16" s="344">
        <v>0</v>
      </c>
      <c r="I16" s="344">
        <v>0</v>
      </c>
      <c r="J16" s="345">
        <v>0</v>
      </c>
      <c r="K16" s="37"/>
    </row>
    <row r="17" spans="1:11" ht="13.5" thickBot="1">
      <c r="A17" s="334">
        <v>852</v>
      </c>
      <c r="B17" s="335"/>
      <c r="C17" s="335"/>
      <c r="D17" s="317">
        <f>D18+D30</f>
        <v>1683673</v>
      </c>
      <c r="E17" s="317">
        <f>E18+E30</f>
        <v>1683673</v>
      </c>
      <c r="F17" s="317">
        <f>F18+F30</f>
        <v>1683673</v>
      </c>
      <c r="G17" s="317">
        <f>G18</f>
        <v>26400</v>
      </c>
      <c r="H17" s="317">
        <f>H18</f>
        <v>4852</v>
      </c>
      <c r="I17" s="317">
        <f>I18</f>
        <v>1632415</v>
      </c>
      <c r="J17" s="346">
        <v>0</v>
      </c>
      <c r="K17" s="37"/>
    </row>
    <row r="18" spans="1:11" ht="13.5" thickBot="1">
      <c r="A18" s="348"/>
      <c r="B18" s="319">
        <v>85212</v>
      </c>
      <c r="C18" s="320"/>
      <c r="D18" s="321">
        <v>1681387</v>
      </c>
      <c r="E18" s="321">
        <f>SUM(E20:E29)</f>
        <v>1681387</v>
      </c>
      <c r="F18" s="321">
        <f>SUM(F20:F29)</f>
        <v>1681387</v>
      </c>
      <c r="G18" s="321">
        <f>SUM(G21:G24)</f>
        <v>26400</v>
      </c>
      <c r="H18" s="321">
        <f>SUM(H22:H24)</f>
        <v>4852</v>
      </c>
      <c r="I18" s="321">
        <f>SUM(I20)</f>
        <v>1632415</v>
      </c>
      <c r="J18" s="347">
        <v>0</v>
      </c>
      <c r="K18" s="37"/>
    </row>
    <row r="19" spans="1:10" ht="12.75">
      <c r="A19" s="349"/>
      <c r="B19" s="323"/>
      <c r="C19" s="324">
        <v>2010</v>
      </c>
      <c r="D19" s="325">
        <v>1681387</v>
      </c>
      <c r="E19" s="325"/>
      <c r="F19" s="325"/>
      <c r="G19" s="325"/>
      <c r="H19" s="325"/>
      <c r="I19" s="325"/>
      <c r="J19" s="325">
        <f>SUM(J20:J29)</f>
        <v>0</v>
      </c>
    </row>
    <row r="20" spans="1:10" ht="12.75">
      <c r="A20" s="15"/>
      <c r="B20" s="15"/>
      <c r="C20" s="350" t="s">
        <v>505</v>
      </c>
      <c r="D20" s="329"/>
      <c r="E20" s="351">
        <v>1632415</v>
      </c>
      <c r="F20" s="351">
        <v>1632415</v>
      </c>
      <c r="G20" s="329">
        <v>0</v>
      </c>
      <c r="H20" s="329">
        <v>0</v>
      </c>
      <c r="I20" s="329">
        <v>1632415</v>
      </c>
      <c r="J20" s="329">
        <v>0</v>
      </c>
    </row>
    <row r="21" spans="1:10" ht="12.75">
      <c r="A21" s="330"/>
      <c r="B21" s="330"/>
      <c r="C21" s="425" t="s">
        <v>416</v>
      </c>
      <c r="D21" s="333"/>
      <c r="E21" s="426">
        <v>12000</v>
      </c>
      <c r="F21" s="426">
        <v>12000</v>
      </c>
      <c r="G21" s="333">
        <v>12000</v>
      </c>
      <c r="H21" s="333">
        <v>0</v>
      </c>
      <c r="I21" s="333">
        <v>0</v>
      </c>
      <c r="J21" s="333">
        <v>0</v>
      </c>
    </row>
    <row r="22" spans="1:10" ht="12.75">
      <c r="A22" s="14"/>
      <c r="B22" s="14"/>
      <c r="C22" s="428" t="s">
        <v>418</v>
      </c>
      <c r="D22" s="429"/>
      <c r="E22" s="351">
        <v>4206</v>
      </c>
      <c r="F22" s="351">
        <v>4206</v>
      </c>
      <c r="G22" s="429">
        <v>0</v>
      </c>
      <c r="H22" s="429">
        <v>4206</v>
      </c>
      <c r="I22" s="429">
        <v>0</v>
      </c>
      <c r="J22" s="429">
        <v>0</v>
      </c>
    </row>
    <row r="23" spans="1:10" ht="12.75">
      <c r="A23" s="14"/>
      <c r="B23" s="14"/>
      <c r="C23" s="428" t="s">
        <v>420</v>
      </c>
      <c r="D23" s="429"/>
      <c r="E23" s="351">
        <v>646</v>
      </c>
      <c r="F23" s="351">
        <v>646</v>
      </c>
      <c r="G23" s="429">
        <v>0</v>
      </c>
      <c r="H23" s="429">
        <v>646</v>
      </c>
      <c r="I23" s="429">
        <v>0</v>
      </c>
      <c r="J23" s="429">
        <v>0</v>
      </c>
    </row>
    <row r="24" spans="1:10" ht="12.75">
      <c r="A24" s="14"/>
      <c r="B24" s="14"/>
      <c r="C24" s="428" t="s">
        <v>388</v>
      </c>
      <c r="D24" s="429"/>
      <c r="E24" s="351">
        <v>14400</v>
      </c>
      <c r="F24" s="351">
        <v>14400</v>
      </c>
      <c r="G24" s="429">
        <v>14400</v>
      </c>
      <c r="H24" s="429">
        <v>0</v>
      </c>
      <c r="I24" s="429">
        <v>0</v>
      </c>
      <c r="J24" s="429">
        <v>0</v>
      </c>
    </row>
    <row r="25" spans="1:10" ht="12.75">
      <c r="A25" s="14"/>
      <c r="B25" s="14"/>
      <c r="C25" s="428" t="s">
        <v>390</v>
      </c>
      <c r="D25" s="249"/>
      <c r="E25" s="351">
        <v>8000</v>
      </c>
      <c r="F25" s="351">
        <v>8000</v>
      </c>
      <c r="G25" s="429">
        <v>0</v>
      </c>
      <c r="H25" s="429">
        <v>0</v>
      </c>
      <c r="I25" s="429">
        <v>0</v>
      </c>
      <c r="J25" s="429">
        <v>0</v>
      </c>
    </row>
    <row r="26" spans="1:10" ht="12.75">
      <c r="A26" s="14"/>
      <c r="B26" s="14"/>
      <c r="C26" s="428" t="s">
        <v>407</v>
      </c>
      <c r="D26" s="249"/>
      <c r="E26" s="351">
        <v>1000</v>
      </c>
      <c r="F26" s="351">
        <v>1000</v>
      </c>
      <c r="G26" s="429">
        <v>0</v>
      </c>
      <c r="H26" s="429">
        <v>0</v>
      </c>
      <c r="I26" s="429">
        <v>0</v>
      </c>
      <c r="J26" s="429">
        <v>0</v>
      </c>
    </row>
    <row r="27" spans="1:10" ht="12.75">
      <c r="A27" s="14"/>
      <c r="B27" s="14"/>
      <c r="C27" s="428" t="s">
        <v>378</v>
      </c>
      <c r="D27" s="249"/>
      <c r="E27" s="351">
        <v>4000</v>
      </c>
      <c r="F27" s="351">
        <v>4000</v>
      </c>
      <c r="G27" s="429">
        <v>0</v>
      </c>
      <c r="H27" s="429">
        <v>0</v>
      </c>
      <c r="I27" s="429">
        <v>0</v>
      </c>
      <c r="J27" s="429">
        <v>0</v>
      </c>
    </row>
    <row r="28" spans="1:10" ht="12.75">
      <c r="A28" s="14"/>
      <c r="B28" s="14"/>
      <c r="C28" s="428" t="s">
        <v>426</v>
      </c>
      <c r="D28" s="249"/>
      <c r="E28" s="351">
        <v>1720</v>
      </c>
      <c r="F28" s="351">
        <v>1720</v>
      </c>
      <c r="G28" s="429">
        <v>0</v>
      </c>
      <c r="H28" s="429">
        <v>0</v>
      </c>
      <c r="I28" s="429">
        <v>0</v>
      </c>
      <c r="J28" s="429">
        <v>0</v>
      </c>
    </row>
    <row r="29" spans="1:10" ht="13.5" thickBot="1">
      <c r="A29" s="318"/>
      <c r="B29" s="340"/>
      <c r="C29" s="353" t="s">
        <v>428</v>
      </c>
      <c r="D29" s="343"/>
      <c r="E29" s="427">
        <v>3000</v>
      </c>
      <c r="F29" s="427">
        <v>3000</v>
      </c>
      <c r="G29" s="344">
        <v>0</v>
      </c>
      <c r="H29" s="344">
        <v>0</v>
      </c>
      <c r="I29" s="344">
        <v>0</v>
      </c>
      <c r="J29" s="344">
        <v>0</v>
      </c>
    </row>
    <row r="30" spans="1:10" ht="13.5" thickBot="1">
      <c r="A30" s="352"/>
      <c r="B30" s="319">
        <v>85213</v>
      </c>
      <c r="C30" s="320"/>
      <c r="D30" s="321">
        <v>2286</v>
      </c>
      <c r="E30" s="321">
        <v>2286</v>
      </c>
      <c r="F30" s="321">
        <v>2286</v>
      </c>
      <c r="G30" s="321">
        <v>0</v>
      </c>
      <c r="H30" s="321">
        <v>0</v>
      </c>
      <c r="I30" s="321">
        <v>0</v>
      </c>
      <c r="J30" s="321">
        <v>0</v>
      </c>
    </row>
    <row r="31" spans="1:10" ht="12.75">
      <c r="A31" s="15"/>
      <c r="B31" s="322"/>
      <c r="C31" s="430">
        <v>2010</v>
      </c>
      <c r="D31" s="431">
        <v>2286</v>
      </c>
      <c r="E31" s="431"/>
      <c r="F31" s="431"/>
      <c r="G31" s="431"/>
      <c r="H31" s="431"/>
      <c r="I31" s="431"/>
      <c r="J31" s="431"/>
    </row>
    <row r="32" spans="1:10" ht="13.5" thickBot="1">
      <c r="A32" s="330"/>
      <c r="B32" s="330"/>
      <c r="C32" s="432">
        <v>4130</v>
      </c>
      <c r="D32" s="433"/>
      <c r="E32" s="433">
        <v>2286</v>
      </c>
      <c r="F32" s="433">
        <v>2286</v>
      </c>
      <c r="G32" s="433">
        <v>0</v>
      </c>
      <c r="H32" s="433">
        <v>0</v>
      </c>
      <c r="I32" s="433">
        <v>0</v>
      </c>
      <c r="J32" s="433">
        <v>0</v>
      </c>
    </row>
    <row r="33" spans="1:11" ht="13.5" thickBot="1">
      <c r="A33" s="354"/>
      <c r="B33" s="529" t="s">
        <v>575</v>
      </c>
      <c r="C33" s="530"/>
      <c r="D33" s="355">
        <f>D17+D13+D7</f>
        <v>1719365</v>
      </c>
      <c r="E33" s="356">
        <f>E17+E13+E7</f>
        <v>1719365</v>
      </c>
      <c r="F33" s="356">
        <f>F17+F13+F7</f>
        <v>1719365</v>
      </c>
      <c r="G33" s="357">
        <f>G18+G7</f>
        <v>56080</v>
      </c>
      <c r="H33" s="357">
        <f>H17+H7</f>
        <v>10064</v>
      </c>
      <c r="I33" s="357">
        <f>I17</f>
        <v>1632415</v>
      </c>
      <c r="J33" s="434">
        <v>0</v>
      </c>
      <c r="K33" s="359"/>
    </row>
    <row r="34" ht="12.75">
      <c r="K34" s="358"/>
    </row>
    <row r="35" ht="12.75">
      <c r="K35" s="358"/>
    </row>
    <row r="36" ht="12.75">
      <c r="K36" s="358"/>
    </row>
  </sheetData>
  <sheetProtection/>
  <mergeCells count="11">
    <mergeCell ref="G4:I4"/>
    <mergeCell ref="J4:J5"/>
    <mergeCell ref="F3:J3"/>
    <mergeCell ref="A1:J1"/>
    <mergeCell ref="F4:F5"/>
    <mergeCell ref="B33:C3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32" t="s">
        <v>206</v>
      </c>
      <c r="B1" s="532"/>
      <c r="C1" s="532"/>
      <c r="D1" s="532"/>
      <c r="E1" s="532"/>
      <c r="F1" s="532"/>
      <c r="G1" s="532"/>
      <c r="H1" s="532"/>
      <c r="I1" s="532"/>
      <c r="J1" s="532"/>
    </row>
    <row r="3" ht="12.75">
      <c r="J3" s="84" t="s">
        <v>46</v>
      </c>
    </row>
    <row r="4" spans="1:79" ht="20.25" customHeight="1">
      <c r="A4" s="512" t="s">
        <v>2</v>
      </c>
      <c r="B4" s="509" t="s">
        <v>3</v>
      </c>
      <c r="C4" s="509" t="s">
        <v>112</v>
      </c>
      <c r="D4" s="507" t="s">
        <v>207</v>
      </c>
      <c r="E4" s="507" t="s">
        <v>140</v>
      </c>
      <c r="F4" s="507" t="s">
        <v>76</v>
      </c>
      <c r="G4" s="507"/>
      <c r="H4" s="507"/>
      <c r="I4" s="507"/>
      <c r="J4" s="507"/>
      <c r="BX4" s="1"/>
      <c r="BY4" s="1"/>
      <c r="BZ4" s="1"/>
      <c r="CA4" s="1"/>
    </row>
    <row r="5" spans="1:79" ht="18" customHeight="1">
      <c r="A5" s="512"/>
      <c r="B5" s="510"/>
      <c r="C5" s="510"/>
      <c r="D5" s="512"/>
      <c r="E5" s="507"/>
      <c r="F5" s="507" t="s">
        <v>100</v>
      </c>
      <c r="G5" s="507" t="s">
        <v>6</v>
      </c>
      <c r="H5" s="507"/>
      <c r="I5" s="507"/>
      <c r="J5" s="507" t="s">
        <v>101</v>
      </c>
      <c r="BX5" s="1"/>
      <c r="BY5" s="1"/>
      <c r="BZ5" s="1"/>
      <c r="CA5" s="1"/>
    </row>
    <row r="6" spans="1:79" ht="69" customHeight="1">
      <c r="A6" s="512"/>
      <c r="B6" s="511"/>
      <c r="C6" s="511"/>
      <c r="D6" s="512"/>
      <c r="E6" s="507"/>
      <c r="F6" s="507"/>
      <c r="G6" s="41" t="s">
        <v>97</v>
      </c>
      <c r="H6" s="41" t="s">
        <v>98</v>
      </c>
      <c r="I6" s="41" t="s">
        <v>99</v>
      </c>
      <c r="J6" s="507"/>
      <c r="BX6" s="1"/>
      <c r="BY6" s="1"/>
      <c r="BZ6" s="1"/>
      <c r="CA6" s="1"/>
    </row>
    <row r="7" spans="1:79" ht="8.2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BX7" s="1"/>
      <c r="BY7" s="1"/>
      <c r="BZ7" s="1"/>
      <c r="CA7" s="1"/>
    </row>
    <row r="8" spans="1:79" ht="19.5" customHeight="1">
      <c r="A8" s="360">
        <v>600</v>
      </c>
      <c r="B8" s="360">
        <v>60014</v>
      </c>
      <c r="C8" s="360">
        <v>6300</v>
      </c>
      <c r="D8" s="364">
        <v>0</v>
      </c>
      <c r="E8" s="364">
        <v>377344</v>
      </c>
      <c r="F8" s="364">
        <v>0</v>
      </c>
      <c r="G8" s="364">
        <v>0</v>
      </c>
      <c r="H8" s="364">
        <v>0</v>
      </c>
      <c r="I8" s="364">
        <v>0</v>
      </c>
      <c r="J8" s="364">
        <v>377344</v>
      </c>
      <c r="BX8" s="1"/>
      <c r="BY8" s="1"/>
      <c r="BZ8" s="1"/>
      <c r="CA8" s="1"/>
    </row>
    <row r="9" spans="1:79" ht="19.5" customHeight="1">
      <c r="A9" s="360">
        <v>750</v>
      </c>
      <c r="B9" s="360">
        <v>75075</v>
      </c>
      <c r="C9" s="360">
        <v>2320</v>
      </c>
      <c r="D9" s="364">
        <v>0</v>
      </c>
      <c r="E9" s="364">
        <v>7300</v>
      </c>
      <c r="F9" s="364">
        <v>7300</v>
      </c>
      <c r="G9" s="364">
        <v>0</v>
      </c>
      <c r="H9" s="364">
        <v>0</v>
      </c>
      <c r="I9" s="364">
        <v>7300</v>
      </c>
      <c r="J9" s="364">
        <v>0</v>
      </c>
      <c r="BX9" s="1"/>
      <c r="BY9" s="1"/>
      <c r="BZ9" s="1"/>
      <c r="CA9" s="1"/>
    </row>
    <row r="10" spans="1:79" ht="19.5" customHeight="1">
      <c r="A10" s="361" t="s">
        <v>262</v>
      </c>
      <c r="B10" s="361" t="s">
        <v>272</v>
      </c>
      <c r="C10" s="361" t="s">
        <v>454</v>
      </c>
      <c r="D10" s="366">
        <v>0</v>
      </c>
      <c r="E10" s="366">
        <v>161064</v>
      </c>
      <c r="F10" s="366">
        <v>0</v>
      </c>
      <c r="G10" s="366">
        <v>0</v>
      </c>
      <c r="H10" s="366">
        <v>0</v>
      </c>
      <c r="I10" s="366">
        <v>0</v>
      </c>
      <c r="J10" s="366">
        <v>161064</v>
      </c>
      <c r="BX10" s="1"/>
      <c r="BY10" s="1"/>
      <c r="BZ10" s="1"/>
      <c r="CA10" s="1"/>
    </row>
    <row r="11" spans="1:79" ht="19.5" customHeight="1">
      <c r="A11" s="361" t="s">
        <v>337</v>
      </c>
      <c r="B11" s="361" t="s">
        <v>343</v>
      </c>
      <c r="C11" s="361" t="s">
        <v>483</v>
      </c>
      <c r="D11" s="366">
        <v>0</v>
      </c>
      <c r="E11" s="366">
        <v>25000</v>
      </c>
      <c r="F11" s="366">
        <v>25000</v>
      </c>
      <c r="G11" s="366">
        <v>0</v>
      </c>
      <c r="H11" s="366">
        <v>0</v>
      </c>
      <c r="I11" s="366">
        <v>25000</v>
      </c>
      <c r="J11" s="366">
        <v>0</v>
      </c>
      <c r="BX11" s="1"/>
      <c r="BY11" s="1"/>
      <c r="BZ11" s="1"/>
      <c r="CA11" s="1"/>
    </row>
    <row r="12" spans="1:79" ht="19.5" customHeight="1">
      <c r="A12" s="361"/>
      <c r="B12" s="361"/>
      <c r="C12" s="361"/>
      <c r="D12" s="366"/>
      <c r="E12" s="366"/>
      <c r="F12" s="366"/>
      <c r="G12" s="366"/>
      <c r="H12" s="366"/>
      <c r="I12" s="366"/>
      <c r="J12" s="366"/>
      <c r="BX12" s="1"/>
      <c r="BY12" s="1"/>
      <c r="BZ12" s="1"/>
      <c r="CA12" s="1"/>
    </row>
    <row r="13" spans="1:79" ht="19.5" customHeight="1">
      <c r="A13" s="361"/>
      <c r="B13" s="361"/>
      <c r="C13" s="361"/>
      <c r="D13" s="366"/>
      <c r="E13" s="366"/>
      <c r="F13" s="366"/>
      <c r="G13" s="366"/>
      <c r="H13" s="366"/>
      <c r="I13" s="366"/>
      <c r="J13" s="366"/>
      <c r="BX13" s="1"/>
      <c r="BY13" s="1"/>
      <c r="BZ13" s="1"/>
      <c r="CA13" s="1"/>
    </row>
    <row r="14" spans="1:79" ht="19.5" customHeight="1">
      <c r="A14" s="361"/>
      <c r="B14" s="361"/>
      <c r="C14" s="361"/>
      <c r="D14" s="366"/>
      <c r="E14" s="366"/>
      <c r="F14" s="366"/>
      <c r="G14" s="366"/>
      <c r="H14" s="366"/>
      <c r="I14" s="366"/>
      <c r="J14" s="366"/>
      <c r="BX14" s="1"/>
      <c r="BY14" s="1"/>
      <c r="BZ14" s="1"/>
      <c r="CA14" s="1"/>
    </row>
    <row r="15" spans="1:79" ht="19.5" customHeight="1">
      <c r="A15" s="361"/>
      <c r="B15" s="361"/>
      <c r="C15" s="361"/>
      <c r="D15" s="366"/>
      <c r="E15" s="366"/>
      <c r="F15" s="366"/>
      <c r="G15" s="366"/>
      <c r="H15" s="366"/>
      <c r="I15" s="366"/>
      <c r="J15" s="366"/>
      <c r="BX15" s="1"/>
      <c r="BY15" s="1"/>
      <c r="BZ15" s="1"/>
      <c r="CA15" s="1"/>
    </row>
    <row r="16" spans="1:79" ht="19.5" customHeight="1">
      <c r="A16" s="361"/>
      <c r="B16" s="361"/>
      <c r="C16" s="361"/>
      <c r="D16" s="366"/>
      <c r="E16" s="366"/>
      <c r="F16" s="366"/>
      <c r="G16" s="366"/>
      <c r="H16" s="366"/>
      <c r="I16" s="366"/>
      <c r="J16" s="366"/>
      <c r="BX16" s="1"/>
      <c r="BY16" s="1"/>
      <c r="BZ16" s="1"/>
      <c r="CA16" s="1"/>
    </row>
    <row r="17" spans="1:79" ht="19.5" customHeight="1">
      <c r="A17" s="361"/>
      <c r="B17" s="361"/>
      <c r="C17" s="361"/>
      <c r="D17" s="366"/>
      <c r="E17" s="366"/>
      <c r="F17" s="366"/>
      <c r="G17" s="366"/>
      <c r="H17" s="366"/>
      <c r="I17" s="366"/>
      <c r="J17" s="366"/>
      <c r="BX17" s="1"/>
      <c r="BY17" s="1"/>
      <c r="BZ17" s="1"/>
      <c r="CA17" s="1"/>
    </row>
    <row r="18" spans="1:79" ht="19.5" customHeight="1">
      <c r="A18" s="361"/>
      <c r="B18" s="361"/>
      <c r="C18" s="361"/>
      <c r="D18" s="366"/>
      <c r="E18" s="366"/>
      <c r="F18" s="366"/>
      <c r="G18" s="366"/>
      <c r="H18" s="366"/>
      <c r="I18" s="366"/>
      <c r="J18" s="366"/>
      <c r="BX18" s="1"/>
      <c r="BY18" s="1"/>
      <c r="BZ18" s="1"/>
      <c r="CA18" s="1"/>
    </row>
    <row r="19" spans="1:79" ht="19.5" customHeight="1">
      <c r="A19" s="361"/>
      <c r="B19" s="361"/>
      <c r="C19" s="361"/>
      <c r="D19" s="366"/>
      <c r="E19" s="366"/>
      <c r="F19" s="366"/>
      <c r="G19" s="366"/>
      <c r="H19" s="366"/>
      <c r="I19" s="366"/>
      <c r="J19" s="366"/>
      <c r="BX19" s="1"/>
      <c r="BY19" s="1"/>
      <c r="BZ19" s="1"/>
      <c r="CA19" s="1"/>
    </row>
    <row r="20" spans="1:79" ht="19.5" customHeight="1">
      <c r="A20" s="372"/>
      <c r="B20" s="372"/>
      <c r="C20" s="372"/>
      <c r="D20" s="371"/>
      <c r="E20" s="371"/>
      <c r="F20" s="371"/>
      <c r="G20" s="371"/>
      <c r="H20" s="371"/>
      <c r="I20" s="371"/>
      <c r="J20" s="371"/>
      <c r="BX20" s="1"/>
      <c r="BY20" s="1"/>
      <c r="BZ20" s="1"/>
      <c r="CA20" s="1"/>
    </row>
    <row r="21" spans="1:79" ht="24.75" customHeight="1">
      <c r="A21" s="531" t="s">
        <v>111</v>
      </c>
      <c r="B21" s="531"/>
      <c r="C21" s="531"/>
      <c r="D21" s="531"/>
      <c r="E21" s="185">
        <f aca="true" t="shared" si="0" ref="E21:J21">SUM(E8:E20)</f>
        <v>570708</v>
      </c>
      <c r="F21" s="185">
        <f t="shared" si="0"/>
        <v>32300</v>
      </c>
      <c r="G21" s="185">
        <f t="shared" si="0"/>
        <v>0</v>
      </c>
      <c r="H21" s="185">
        <f t="shared" si="0"/>
        <v>0</v>
      </c>
      <c r="I21" s="185">
        <f t="shared" si="0"/>
        <v>32300</v>
      </c>
      <c r="J21" s="185">
        <f t="shared" si="0"/>
        <v>538408</v>
      </c>
      <c r="BX21" s="1"/>
      <c r="BY21" s="1"/>
      <c r="BZ21" s="1"/>
      <c r="CA21" s="1"/>
    </row>
    <row r="24" ht="14.25">
      <c r="A24" s="45" t="s">
        <v>139</v>
      </c>
    </row>
  </sheetData>
  <sheetProtection/>
  <mergeCells count="11"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E19" sqref="E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533"/>
      <c r="B1" s="533"/>
      <c r="C1" s="533"/>
      <c r="D1" s="533"/>
      <c r="E1" s="533"/>
    </row>
    <row r="2" spans="1:5" ht="15" customHeight="1">
      <c r="A2" s="508" t="s">
        <v>225</v>
      </c>
      <c r="B2" s="508"/>
      <c r="C2" s="508"/>
      <c r="D2" s="508"/>
      <c r="E2" s="508"/>
    </row>
    <row r="4" ht="13.5" thickBot="1">
      <c r="E4" s="107" t="s">
        <v>46</v>
      </c>
    </row>
    <row r="5" spans="1:5" ht="13.5" thickBot="1">
      <c r="A5" s="85" t="s">
        <v>123</v>
      </c>
      <c r="B5" s="85" t="s">
        <v>5</v>
      </c>
      <c r="C5" s="85" t="s">
        <v>124</v>
      </c>
      <c r="D5" s="534" t="s">
        <v>8</v>
      </c>
      <c r="E5" s="535"/>
    </row>
    <row r="6" spans="1:5" ht="12.75">
      <c r="A6" s="86"/>
      <c r="B6" s="86"/>
      <c r="C6" s="86" t="s">
        <v>4</v>
      </c>
      <c r="D6" s="87" t="s">
        <v>125</v>
      </c>
      <c r="E6" s="85" t="s">
        <v>126</v>
      </c>
    </row>
    <row r="7" spans="1:5" ht="13.5" thickBot="1">
      <c r="A7" s="86"/>
      <c r="B7" s="86"/>
      <c r="C7" s="86"/>
      <c r="D7" s="88" t="s">
        <v>213</v>
      </c>
      <c r="E7" s="88" t="s">
        <v>195</v>
      </c>
    </row>
    <row r="8" spans="1:5" ht="9" customHeight="1" thickBot="1">
      <c r="A8" s="89">
        <v>1</v>
      </c>
      <c r="B8" s="89">
        <v>2</v>
      </c>
      <c r="C8" s="89">
        <v>3</v>
      </c>
      <c r="D8" s="89">
        <v>4</v>
      </c>
      <c r="E8" s="89">
        <v>5</v>
      </c>
    </row>
    <row r="9" spans="1:5" ht="19.5" customHeight="1">
      <c r="A9" s="90" t="s">
        <v>12</v>
      </c>
      <c r="B9" s="91" t="s">
        <v>127</v>
      </c>
      <c r="C9" s="90"/>
      <c r="D9" s="482">
        <v>11148699</v>
      </c>
      <c r="E9" s="482">
        <v>11314506</v>
      </c>
    </row>
    <row r="10" spans="1:5" ht="19.5" customHeight="1">
      <c r="A10" s="92" t="s">
        <v>13</v>
      </c>
      <c r="B10" s="93" t="s">
        <v>71</v>
      </c>
      <c r="C10" s="92"/>
      <c r="D10" s="483">
        <v>11730216</v>
      </c>
      <c r="E10" s="483">
        <v>12517993</v>
      </c>
    </row>
    <row r="11" spans="1:5" ht="19.5" customHeight="1">
      <c r="A11" s="92"/>
      <c r="B11" s="93" t="s">
        <v>128</v>
      </c>
      <c r="C11" s="92"/>
      <c r="D11" s="483"/>
      <c r="E11" s="483"/>
    </row>
    <row r="12" spans="1:5" ht="19.5" customHeight="1" thickBot="1">
      <c r="A12" s="94"/>
      <c r="B12" s="95" t="s">
        <v>129</v>
      </c>
      <c r="C12" s="94"/>
      <c r="D12" s="484">
        <f>D9-D10</f>
        <v>-581517</v>
      </c>
      <c r="E12" s="484">
        <f>E9-E10</f>
        <v>-1203487</v>
      </c>
    </row>
    <row r="13" spans="1:5" ht="19.5" customHeight="1" thickBot="1">
      <c r="A13" s="85" t="s">
        <v>11</v>
      </c>
      <c r="B13" s="96" t="s">
        <v>130</v>
      </c>
      <c r="C13" s="97"/>
      <c r="D13" s="485">
        <f>D14-D24</f>
        <v>581517</v>
      </c>
      <c r="E13" s="485">
        <f>E14-E24</f>
        <v>1203487</v>
      </c>
    </row>
    <row r="14" spans="1:5" ht="19.5" customHeight="1" thickBot="1">
      <c r="A14" s="536" t="s">
        <v>27</v>
      </c>
      <c r="B14" s="537"/>
      <c r="C14" s="89"/>
      <c r="D14" s="486">
        <f>D15</f>
        <v>1206469</v>
      </c>
      <c r="E14" s="486">
        <f>E15</f>
        <v>1869595</v>
      </c>
    </row>
    <row r="15" spans="1:5" ht="19.5" customHeight="1">
      <c r="A15" s="98" t="s">
        <v>12</v>
      </c>
      <c r="B15" s="99" t="s">
        <v>20</v>
      </c>
      <c r="C15" s="98" t="s">
        <v>28</v>
      </c>
      <c r="D15" s="487">
        <v>1206469</v>
      </c>
      <c r="E15" s="487">
        <v>1869595</v>
      </c>
    </row>
    <row r="16" spans="1:5" ht="19.5" customHeight="1">
      <c r="A16" s="92" t="s">
        <v>13</v>
      </c>
      <c r="B16" s="93" t="s">
        <v>21</v>
      </c>
      <c r="C16" s="92" t="s">
        <v>28</v>
      </c>
      <c r="D16" s="483">
        <v>0</v>
      </c>
      <c r="E16" s="483"/>
    </row>
    <row r="17" spans="1:5" ht="49.5" customHeight="1">
      <c r="A17" s="92" t="s">
        <v>14</v>
      </c>
      <c r="B17" s="100" t="s">
        <v>131</v>
      </c>
      <c r="C17" s="92" t="s">
        <v>53</v>
      </c>
      <c r="D17" s="483"/>
      <c r="E17" s="483"/>
    </row>
    <row r="18" spans="1:5" ht="19.5" customHeight="1">
      <c r="A18" s="92" t="s">
        <v>1</v>
      </c>
      <c r="B18" s="93" t="s">
        <v>30</v>
      </c>
      <c r="C18" s="92" t="s">
        <v>54</v>
      </c>
      <c r="D18" s="483"/>
      <c r="E18" s="483"/>
    </row>
    <row r="19" spans="1:5" ht="19.5" customHeight="1">
      <c r="A19" s="92" t="s">
        <v>19</v>
      </c>
      <c r="B19" s="93" t="s">
        <v>132</v>
      </c>
      <c r="C19" s="92" t="s">
        <v>55</v>
      </c>
      <c r="D19" s="483"/>
      <c r="E19" s="483"/>
    </row>
    <row r="20" spans="1:5" ht="19.5" customHeight="1">
      <c r="A20" s="92" t="s">
        <v>22</v>
      </c>
      <c r="B20" s="93" t="s">
        <v>23</v>
      </c>
      <c r="C20" s="92" t="s">
        <v>29</v>
      </c>
      <c r="D20" s="483"/>
      <c r="E20" s="483"/>
    </row>
    <row r="21" spans="1:5" ht="19.5" customHeight="1">
      <c r="A21" s="92" t="s">
        <v>25</v>
      </c>
      <c r="B21" s="93" t="s">
        <v>133</v>
      </c>
      <c r="C21" s="92" t="s">
        <v>33</v>
      </c>
      <c r="D21" s="483"/>
      <c r="E21" s="483"/>
    </row>
    <row r="22" spans="1:5" ht="19.5" customHeight="1">
      <c r="A22" s="92" t="s">
        <v>32</v>
      </c>
      <c r="B22" s="93" t="s">
        <v>52</v>
      </c>
      <c r="C22" s="92" t="s">
        <v>134</v>
      </c>
      <c r="D22" s="483"/>
      <c r="E22" s="483"/>
    </row>
    <row r="23" spans="1:5" ht="19.5" customHeight="1" thickBot="1">
      <c r="A23" s="90" t="s">
        <v>50</v>
      </c>
      <c r="B23" s="91" t="s">
        <v>51</v>
      </c>
      <c r="C23" s="90" t="s">
        <v>31</v>
      </c>
      <c r="D23" s="482"/>
      <c r="E23" s="482"/>
    </row>
    <row r="24" spans="1:5" ht="19.5" customHeight="1" thickBot="1">
      <c r="A24" s="536" t="s">
        <v>135</v>
      </c>
      <c r="B24" s="537"/>
      <c r="C24" s="89"/>
      <c r="D24" s="486">
        <f>D25+D26</f>
        <v>624952</v>
      </c>
      <c r="E24" s="486">
        <v>666108</v>
      </c>
    </row>
    <row r="25" spans="1:5" ht="19.5" customHeight="1">
      <c r="A25" s="101" t="s">
        <v>12</v>
      </c>
      <c r="B25" s="102" t="s">
        <v>56</v>
      </c>
      <c r="C25" s="101" t="s">
        <v>35</v>
      </c>
      <c r="D25" s="488">
        <v>545461</v>
      </c>
      <c r="E25" s="488">
        <v>666108</v>
      </c>
    </row>
    <row r="26" spans="1:5" ht="19.5" customHeight="1">
      <c r="A26" s="92" t="s">
        <v>13</v>
      </c>
      <c r="B26" s="93" t="s">
        <v>34</v>
      </c>
      <c r="C26" s="92" t="s">
        <v>35</v>
      </c>
      <c r="D26" s="483">
        <v>79491</v>
      </c>
      <c r="E26" s="483">
        <v>0</v>
      </c>
    </row>
    <row r="27" spans="1:5" ht="49.5" customHeight="1">
      <c r="A27" s="92" t="s">
        <v>14</v>
      </c>
      <c r="B27" s="100" t="s">
        <v>138</v>
      </c>
      <c r="C27" s="92" t="s">
        <v>60</v>
      </c>
      <c r="D27" s="483"/>
      <c r="E27" s="483"/>
    </row>
    <row r="28" spans="1:5" ht="19.5" customHeight="1">
      <c r="A28" s="92" t="s">
        <v>1</v>
      </c>
      <c r="B28" s="93" t="s">
        <v>57</v>
      </c>
      <c r="C28" s="92" t="s">
        <v>48</v>
      </c>
      <c r="D28" s="483"/>
      <c r="E28" s="483"/>
    </row>
    <row r="29" spans="1:5" ht="19.5" customHeight="1">
      <c r="A29" s="92" t="s">
        <v>19</v>
      </c>
      <c r="B29" s="93" t="s">
        <v>58</v>
      </c>
      <c r="C29" s="92" t="s">
        <v>37</v>
      </c>
      <c r="D29" s="483"/>
      <c r="E29" s="483"/>
    </row>
    <row r="30" spans="1:5" ht="19.5" customHeight="1">
      <c r="A30" s="92" t="s">
        <v>22</v>
      </c>
      <c r="B30" s="93" t="s">
        <v>24</v>
      </c>
      <c r="C30" s="92" t="s">
        <v>38</v>
      </c>
      <c r="D30" s="483"/>
      <c r="E30" s="483"/>
    </row>
    <row r="31" spans="1:5" ht="19.5" customHeight="1">
      <c r="A31" s="92" t="s">
        <v>25</v>
      </c>
      <c r="B31" s="103" t="s">
        <v>59</v>
      </c>
      <c r="C31" s="104" t="s">
        <v>39</v>
      </c>
      <c r="D31" s="489"/>
      <c r="E31" s="489"/>
    </row>
    <row r="32" spans="1:5" ht="19.5" customHeight="1" thickBot="1">
      <c r="A32" s="105" t="s">
        <v>32</v>
      </c>
      <c r="B32" s="106" t="s">
        <v>40</v>
      </c>
      <c r="C32" s="105" t="s">
        <v>36</v>
      </c>
      <c r="D32" s="490"/>
      <c r="E32" s="490"/>
    </row>
    <row r="33" spans="1:5" ht="19.5" customHeight="1">
      <c r="A33" s="4"/>
      <c r="B33" s="5"/>
      <c r="C33" s="5"/>
      <c r="D33" s="5"/>
      <c r="E33" s="5"/>
    </row>
    <row r="34" ht="12.75">
      <c r="A34" s="3"/>
    </row>
    <row r="35" spans="1:2" ht="14.25">
      <c r="A35" s="3" t="s">
        <v>137</v>
      </c>
      <c r="B35" s="1" t="s">
        <v>136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39"/>
  <sheetViews>
    <sheetView view="pageLayout" workbookViewId="0" topLeftCell="A7">
      <selection activeCell="J7" sqref="J7"/>
    </sheetView>
  </sheetViews>
  <sheetFormatPr defaultColWidth="9.00390625" defaultRowHeight="12.75"/>
  <cols>
    <col min="1" max="1" width="0.12890625" style="0" customWidth="1"/>
    <col min="2" max="2" width="7.625" style="0" customWidth="1"/>
    <col min="3" max="3" width="40.625" style="0" customWidth="1"/>
    <col min="4" max="4" width="0.875" style="0" hidden="1" customWidth="1"/>
    <col min="5" max="5" width="6.25390625" style="0" hidden="1" customWidth="1"/>
    <col min="6" max="6" width="0.875" style="0" hidden="1" customWidth="1"/>
    <col min="7" max="7" width="10.75390625" style="0" customWidth="1"/>
  </cols>
  <sheetData>
    <row r="2" spans="2:7" ht="18">
      <c r="B2" s="543" t="s">
        <v>231</v>
      </c>
      <c r="C2" s="543"/>
      <c r="D2" s="543"/>
      <c r="E2" s="543"/>
      <c r="F2" s="543"/>
      <c r="G2" s="543"/>
    </row>
    <row r="5" ht="12.75">
      <c r="G5" t="s">
        <v>46</v>
      </c>
    </row>
    <row r="6" spans="2:7" ht="12.75" customHeight="1">
      <c r="B6" s="77" t="s">
        <v>62</v>
      </c>
      <c r="C6" s="108" t="s">
        <v>232</v>
      </c>
      <c r="D6" s="109"/>
      <c r="E6" s="109"/>
      <c r="F6" s="110"/>
      <c r="G6" s="77" t="s">
        <v>233</v>
      </c>
    </row>
    <row r="7" spans="2:7" ht="12.75">
      <c r="B7" s="544" t="s">
        <v>234</v>
      </c>
      <c r="C7" s="545"/>
      <c r="D7" s="545"/>
      <c r="E7" s="545"/>
      <c r="F7" s="545"/>
      <c r="G7" s="546"/>
    </row>
    <row r="8" spans="2:7" ht="12.75">
      <c r="B8" s="64">
        <v>1</v>
      </c>
      <c r="C8" s="540" t="s">
        <v>589</v>
      </c>
      <c r="D8" s="541"/>
      <c r="E8" s="541"/>
      <c r="F8" s="542"/>
      <c r="G8" s="377">
        <v>10751</v>
      </c>
    </row>
    <row r="9" spans="2:7" ht="12.75">
      <c r="B9" s="64"/>
      <c r="C9" s="376"/>
      <c r="D9" s="376"/>
      <c r="E9" s="376"/>
      <c r="F9" s="376"/>
      <c r="G9" s="377"/>
    </row>
    <row r="10" spans="2:7" ht="12.75">
      <c r="B10" s="64">
        <v>2</v>
      </c>
      <c r="C10" s="540" t="s">
        <v>590</v>
      </c>
      <c r="D10" s="541"/>
      <c r="E10" s="541"/>
      <c r="F10" s="542"/>
      <c r="G10" s="377">
        <v>11059</v>
      </c>
    </row>
    <row r="11" spans="2:7" ht="12.75">
      <c r="B11" s="64"/>
      <c r="C11" s="376"/>
      <c r="D11" s="376"/>
      <c r="E11" s="376"/>
      <c r="F11" s="376"/>
      <c r="G11" s="377"/>
    </row>
    <row r="12" spans="2:7" ht="12.75">
      <c r="B12" s="64">
        <v>3</v>
      </c>
      <c r="C12" s="540" t="s">
        <v>591</v>
      </c>
      <c r="D12" s="541"/>
      <c r="E12" s="541"/>
      <c r="F12" s="542"/>
      <c r="G12" s="377">
        <v>8519</v>
      </c>
    </row>
    <row r="13" spans="2:7" ht="12.75">
      <c r="B13" s="64"/>
      <c r="C13" s="376"/>
      <c r="D13" s="376"/>
      <c r="E13" s="376"/>
      <c r="F13" s="376"/>
      <c r="G13" s="377"/>
    </row>
    <row r="14" spans="2:7" ht="12.75">
      <c r="B14" s="64">
        <v>4</v>
      </c>
      <c r="C14" s="540" t="s">
        <v>592</v>
      </c>
      <c r="D14" s="541"/>
      <c r="E14" s="542"/>
      <c r="F14" s="376"/>
      <c r="G14" s="377">
        <v>6286</v>
      </c>
    </row>
    <row r="15" spans="2:7" ht="12.75">
      <c r="B15" s="64"/>
      <c r="C15" s="376"/>
      <c r="D15" s="376"/>
      <c r="E15" s="376"/>
      <c r="F15" s="376"/>
      <c r="G15" s="377"/>
    </row>
    <row r="16" spans="2:7" ht="12.75">
      <c r="B16" s="64">
        <v>5</v>
      </c>
      <c r="C16" s="540" t="s">
        <v>593</v>
      </c>
      <c r="D16" s="541"/>
      <c r="E16" s="542"/>
      <c r="F16" s="376"/>
      <c r="G16" s="377">
        <v>11623</v>
      </c>
    </row>
    <row r="17" spans="2:7" ht="12.75">
      <c r="B17" s="64"/>
      <c r="C17" s="376"/>
      <c r="D17" s="376"/>
      <c r="E17" s="376"/>
      <c r="F17" s="376"/>
      <c r="G17" s="377"/>
    </row>
    <row r="18" spans="2:7" ht="12.75">
      <c r="B18" s="64">
        <v>6</v>
      </c>
      <c r="C18" s="540" t="s">
        <v>594</v>
      </c>
      <c r="D18" s="541"/>
      <c r="E18" s="542"/>
      <c r="F18" s="376"/>
      <c r="G18" s="377">
        <v>12100</v>
      </c>
    </row>
    <row r="19" spans="2:7" ht="12.75">
      <c r="B19" s="64"/>
      <c r="C19" s="376"/>
      <c r="D19" s="376"/>
      <c r="E19" s="376"/>
      <c r="F19" s="376"/>
      <c r="G19" s="377"/>
    </row>
    <row r="20" spans="2:7" ht="12.75">
      <c r="B20" s="64">
        <v>7</v>
      </c>
      <c r="C20" s="540" t="s">
        <v>595</v>
      </c>
      <c r="D20" s="541"/>
      <c r="E20" s="542"/>
      <c r="F20" s="376"/>
      <c r="G20" s="377">
        <v>10161</v>
      </c>
    </row>
    <row r="21" spans="2:7" ht="12.75">
      <c r="B21" s="64"/>
      <c r="C21" s="376"/>
      <c r="D21" s="376"/>
      <c r="E21" s="376"/>
      <c r="F21" s="376"/>
      <c r="G21" s="377"/>
    </row>
    <row r="22" spans="2:7" ht="12.75">
      <c r="B22" s="64">
        <v>8</v>
      </c>
      <c r="C22" s="540" t="s">
        <v>596</v>
      </c>
      <c r="D22" s="541"/>
      <c r="E22" s="542"/>
      <c r="F22" s="376"/>
      <c r="G22" s="377">
        <v>6235</v>
      </c>
    </row>
    <row r="23" spans="2:7" ht="12.75">
      <c r="B23" s="64"/>
      <c r="C23" s="376"/>
      <c r="D23" s="376"/>
      <c r="E23" s="376"/>
      <c r="F23" s="376"/>
      <c r="G23" s="377"/>
    </row>
    <row r="24" spans="2:7" ht="12.75">
      <c r="B24" s="64">
        <v>9</v>
      </c>
      <c r="C24" s="540" t="s">
        <v>597</v>
      </c>
      <c r="D24" s="541"/>
      <c r="E24" s="542"/>
      <c r="F24" s="376"/>
      <c r="G24" s="377">
        <v>10777</v>
      </c>
    </row>
    <row r="25" spans="2:7" ht="12.75">
      <c r="B25" s="64"/>
      <c r="C25" s="376"/>
      <c r="D25" s="376"/>
      <c r="E25" s="376"/>
      <c r="F25" s="376"/>
      <c r="G25" s="377"/>
    </row>
    <row r="26" spans="2:7" ht="12.75">
      <c r="B26" s="64">
        <v>10</v>
      </c>
      <c r="C26" s="540" t="s">
        <v>598</v>
      </c>
      <c r="D26" s="541"/>
      <c r="E26" s="542"/>
      <c r="F26" s="376"/>
      <c r="G26" s="377">
        <v>11873</v>
      </c>
    </row>
    <row r="27" spans="2:7" ht="12.75">
      <c r="B27" s="64"/>
      <c r="C27" s="376"/>
      <c r="D27" s="376"/>
      <c r="E27" s="376"/>
      <c r="F27" s="376"/>
      <c r="G27" s="377"/>
    </row>
    <row r="28" spans="2:7" ht="12.75">
      <c r="B28" s="64">
        <v>11</v>
      </c>
      <c r="C28" s="540" t="s">
        <v>599</v>
      </c>
      <c r="D28" s="541"/>
      <c r="E28" s="542"/>
      <c r="F28" s="376"/>
      <c r="G28" s="377">
        <v>7005</v>
      </c>
    </row>
    <row r="29" spans="2:7" ht="12.75">
      <c r="B29" s="64"/>
      <c r="C29" s="376"/>
      <c r="D29" s="376"/>
      <c r="E29" s="376"/>
      <c r="F29" s="376"/>
      <c r="G29" s="377"/>
    </row>
    <row r="30" spans="2:7" ht="12.75">
      <c r="B30" s="64">
        <v>12</v>
      </c>
      <c r="C30" s="540" t="s">
        <v>600</v>
      </c>
      <c r="D30" s="541"/>
      <c r="E30" s="542"/>
      <c r="F30" s="376"/>
      <c r="G30" s="377">
        <v>25660</v>
      </c>
    </row>
    <row r="31" spans="2:7" ht="12.75">
      <c r="B31" s="64"/>
      <c r="C31" s="376"/>
      <c r="D31" s="376"/>
      <c r="E31" s="376"/>
      <c r="F31" s="376"/>
      <c r="G31" s="377"/>
    </row>
    <row r="32" spans="2:7" ht="12.75">
      <c r="B32" s="64">
        <v>13</v>
      </c>
      <c r="C32" s="540" t="s">
        <v>601</v>
      </c>
      <c r="D32" s="541"/>
      <c r="E32" s="542"/>
      <c r="F32" s="376"/>
      <c r="G32" s="377">
        <v>9365</v>
      </c>
    </row>
    <row r="33" spans="2:7" ht="12.75" customHeight="1">
      <c r="B33" s="64"/>
      <c r="C33" s="376"/>
      <c r="D33" s="376"/>
      <c r="E33" s="376"/>
      <c r="F33" s="376"/>
      <c r="G33" s="377"/>
    </row>
    <row r="34" spans="2:7" ht="13.5" customHeight="1">
      <c r="B34" s="64">
        <v>14</v>
      </c>
      <c r="C34" s="540" t="s">
        <v>602</v>
      </c>
      <c r="D34" s="541"/>
      <c r="E34" s="542"/>
      <c r="F34" s="376"/>
      <c r="G34" s="377">
        <v>13548</v>
      </c>
    </row>
    <row r="35" spans="2:7" ht="12.75">
      <c r="B35" s="64"/>
      <c r="C35" s="376"/>
      <c r="D35" s="376"/>
      <c r="E35" s="376"/>
      <c r="F35" s="376"/>
      <c r="G35" s="377"/>
    </row>
    <row r="36" spans="2:7" ht="12.75">
      <c r="B36" s="64">
        <v>15</v>
      </c>
      <c r="C36" s="540" t="s">
        <v>603</v>
      </c>
      <c r="D36" s="541"/>
      <c r="E36" s="542"/>
      <c r="F36" s="376"/>
      <c r="G36" s="377">
        <v>10161</v>
      </c>
    </row>
    <row r="37" spans="2:7" ht="12.75">
      <c r="B37" s="64"/>
      <c r="C37" s="373"/>
      <c r="D37" s="374"/>
      <c r="E37" s="375"/>
      <c r="F37" s="376"/>
      <c r="G37" s="377"/>
    </row>
    <row r="38" spans="2:7" ht="12.75">
      <c r="B38" s="64">
        <v>16</v>
      </c>
      <c r="C38" s="540" t="s">
        <v>604</v>
      </c>
      <c r="D38" s="541"/>
      <c r="E38" s="542"/>
      <c r="F38" s="376"/>
      <c r="G38" s="377">
        <v>14190</v>
      </c>
    </row>
    <row r="39" spans="2:7" ht="12.75">
      <c r="B39" s="538" t="s">
        <v>111</v>
      </c>
      <c r="C39" s="539"/>
      <c r="D39" s="539"/>
      <c r="E39" s="539"/>
      <c r="F39" s="539"/>
      <c r="G39" s="377">
        <f>SUM(G8:G38)</f>
        <v>179313</v>
      </c>
    </row>
  </sheetData>
  <sheetProtection/>
  <mergeCells count="19">
    <mergeCell ref="C8:F8"/>
    <mergeCell ref="C10:F10"/>
    <mergeCell ref="C12:F12"/>
    <mergeCell ref="C14:E14"/>
    <mergeCell ref="B2:G2"/>
    <mergeCell ref="B7:G7"/>
    <mergeCell ref="C20:E20"/>
    <mergeCell ref="C16:E16"/>
    <mergeCell ref="C28:E28"/>
    <mergeCell ref="C26:E26"/>
    <mergeCell ref="C18:E18"/>
    <mergeCell ref="C22:E22"/>
    <mergeCell ref="C24:E24"/>
    <mergeCell ref="B39:F39"/>
    <mergeCell ref="C38:E38"/>
    <mergeCell ref="C32:E32"/>
    <mergeCell ref="C34:E34"/>
    <mergeCell ref="C36:E36"/>
    <mergeCell ref="C30:E3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&amp;C&amp;8Załącznik Nr 9 do uchwały Rady Gminy nr z dnia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524" t="s">
        <v>607</v>
      </c>
      <c r="B1" s="524"/>
      <c r="C1" s="524"/>
      <c r="D1" s="524"/>
      <c r="E1" s="524"/>
      <c r="F1" s="524"/>
    </row>
    <row r="2" spans="5:6" ht="19.5" customHeight="1">
      <c r="E2" s="6"/>
      <c r="F2" s="6"/>
    </row>
    <row r="3" spans="5:8" ht="19.5" customHeight="1">
      <c r="E3" s="1"/>
      <c r="H3" s="83" t="s">
        <v>46</v>
      </c>
    </row>
    <row r="4" spans="1:8" ht="18.75" customHeight="1">
      <c r="A4" s="553" t="s">
        <v>62</v>
      </c>
      <c r="B4" s="553" t="s">
        <v>2</v>
      </c>
      <c r="C4" s="553" t="s">
        <v>3</v>
      </c>
      <c r="D4" s="553" t="s">
        <v>112</v>
      </c>
      <c r="E4" s="553" t="s">
        <v>239</v>
      </c>
      <c r="F4" s="550" t="s">
        <v>221</v>
      </c>
      <c r="G4" s="551"/>
      <c r="H4" s="552"/>
    </row>
    <row r="5" spans="1:8" ht="18.75" customHeight="1">
      <c r="A5" s="555"/>
      <c r="B5" s="555"/>
      <c r="C5" s="555"/>
      <c r="D5" s="555"/>
      <c r="E5" s="554"/>
      <c r="F5" s="11" t="s">
        <v>222</v>
      </c>
      <c r="G5" s="11" t="s">
        <v>223</v>
      </c>
      <c r="H5" s="11" t="s">
        <v>224</v>
      </c>
    </row>
    <row r="6" spans="1:8" s="44" customFormat="1" ht="7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21" customHeight="1">
      <c r="A7" s="556" t="s">
        <v>220</v>
      </c>
      <c r="B7" s="557"/>
      <c r="C7" s="557"/>
      <c r="D7" s="557"/>
      <c r="E7" s="557"/>
      <c r="F7" s="557"/>
      <c r="G7" s="557"/>
      <c r="H7" s="558"/>
    </row>
    <row r="8" spans="1:8" ht="19.5" customHeight="1">
      <c r="A8" s="23">
        <v>1</v>
      </c>
      <c r="B8" s="23">
        <v>921</v>
      </c>
      <c r="C8" s="23">
        <v>92109</v>
      </c>
      <c r="D8" s="23">
        <v>2480</v>
      </c>
      <c r="E8" s="23" t="s">
        <v>605</v>
      </c>
      <c r="F8" s="23"/>
      <c r="G8" s="378">
        <v>205000</v>
      </c>
      <c r="H8" s="23"/>
    </row>
    <row r="9" spans="1:8" ht="19.5" customHeight="1">
      <c r="A9" s="23">
        <v>2</v>
      </c>
      <c r="B9" s="23">
        <v>921</v>
      </c>
      <c r="C9" s="23">
        <v>92116</v>
      </c>
      <c r="D9" s="23">
        <v>2480</v>
      </c>
      <c r="E9" s="23" t="s">
        <v>606</v>
      </c>
      <c r="F9" s="23"/>
      <c r="G9" s="378">
        <v>91600</v>
      </c>
      <c r="H9" s="23"/>
    </row>
    <row r="10" spans="1:8" ht="19.5" customHeight="1">
      <c r="A10" s="23"/>
      <c r="B10" s="23"/>
      <c r="C10" s="23"/>
      <c r="D10" s="23"/>
      <c r="E10" s="23"/>
      <c r="F10" s="23"/>
      <c r="G10" s="378"/>
      <c r="H10" s="23"/>
    </row>
    <row r="11" spans="1:8" ht="19.5" customHeight="1">
      <c r="A11" s="23"/>
      <c r="B11" s="23"/>
      <c r="C11" s="23"/>
      <c r="D11" s="23"/>
      <c r="E11" s="23"/>
      <c r="F11" s="23"/>
      <c r="G11" s="378"/>
      <c r="H11" s="23"/>
    </row>
    <row r="12" spans="1:8" ht="19.5" customHeight="1">
      <c r="A12" s="547" t="s">
        <v>111</v>
      </c>
      <c r="B12" s="548"/>
      <c r="C12" s="548"/>
      <c r="D12" s="548"/>
      <c r="E12" s="549"/>
      <c r="F12" s="212" t="s">
        <v>49</v>
      </c>
      <c r="G12" s="269">
        <f>SUM(G8:G11)</f>
        <v>296600</v>
      </c>
      <c r="H12" s="212" t="s">
        <v>49</v>
      </c>
    </row>
    <row r="15" ht="14.25">
      <c r="A15" s="47" t="s">
        <v>113</v>
      </c>
    </row>
  </sheetData>
  <sheetProtection/>
  <mergeCells count="9">
    <mergeCell ref="A1:F1"/>
    <mergeCell ref="A12:E12"/>
    <mergeCell ref="F4:H4"/>
    <mergeCell ref="E4:E5"/>
    <mergeCell ref="D4:D5"/>
    <mergeCell ref="C4:C5"/>
    <mergeCell ref="B4:B5"/>
    <mergeCell ref="A4:A5"/>
    <mergeCell ref="A7:H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2009-11-13T13:54:29Z</cp:lastPrinted>
  <dcterms:created xsi:type="dcterms:W3CDTF">1998-12-09T13:02:10Z</dcterms:created>
  <dcterms:modified xsi:type="dcterms:W3CDTF">2010-08-06T06:38:46Z</dcterms:modified>
  <cp:category/>
  <cp:version/>
  <cp:contentType/>
  <cp:contentStatus/>
</cp:coreProperties>
</file>