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" sheetId="1" state="hidden" r:id="rId1"/>
    <sheet name="B" sheetId="2" r:id="rId2"/>
    <sheet name="1" sheetId="3" state="hidden" r:id="rId3"/>
    <sheet name="Raport zgodności" sheetId="4" state="hidden" r:id="rId4"/>
  </sheets>
  <definedNames>
    <definedName name="_xlnm.Print_Area" localSheetId="0">'A'!$A$1:$H$99</definedName>
  </definedNames>
  <calcPr fullCalcOnLoad="1"/>
</workbook>
</file>

<file path=xl/sharedStrings.xml><?xml version="1.0" encoding="utf-8"?>
<sst xmlns="http://schemas.openxmlformats.org/spreadsheetml/2006/main" count="830" uniqueCount="330">
  <si>
    <t>Dział</t>
  </si>
  <si>
    <t>Rozdział</t>
  </si>
  <si>
    <t>§</t>
  </si>
  <si>
    <t>Treść</t>
  </si>
  <si>
    <t>Nazwa</t>
  </si>
  <si>
    <t>Dotacje
ogółem</t>
  </si>
  <si>
    <t>§*</t>
  </si>
  <si>
    <t>Plan
2008 r.</t>
  </si>
  <si>
    <t>010</t>
  </si>
  <si>
    <t>2010</t>
  </si>
  <si>
    <t>Dotacje celowe z budżetu państwa na realizację zadań z zakresu administracji rządowej</t>
  </si>
  <si>
    <t>Rolnictwo i łowiectwo</t>
  </si>
  <si>
    <t>600</t>
  </si>
  <si>
    <t>60016</t>
  </si>
  <si>
    <t>700</t>
  </si>
  <si>
    <t>70005</t>
  </si>
  <si>
    <t>0470</t>
  </si>
  <si>
    <t>0490</t>
  </si>
  <si>
    <t>0750</t>
  </si>
  <si>
    <t>0870</t>
  </si>
  <si>
    <t>710</t>
  </si>
  <si>
    <t>71035</t>
  </si>
  <si>
    <t>750</t>
  </si>
  <si>
    <t>75011</t>
  </si>
  <si>
    <t>75023</t>
  </si>
  <si>
    <t>0830</t>
  </si>
  <si>
    <t>75095</t>
  </si>
  <si>
    <t>0970</t>
  </si>
  <si>
    <t>751</t>
  </si>
  <si>
    <t>75101</t>
  </si>
  <si>
    <t>754</t>
  </si>
  <si>
    <t>75414</t>
  </si>
  <si>
    <t>756</t>
  </si>
  <si>
    <t>75601</t>
  </si>
  <si>
    <t>0910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</si>
  <si>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</si>
  <si>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</si>
  <si>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</si>
  <si>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</si>
  <si>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</si>
  <si>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</si>
  <si>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</si>
  <si>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</si>
  <si>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</si>
  <si>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75618</t>
  </si>
  <si>
    <t>0410</t>
  </si>
  <si>
    <t>0440</t>
  </si>
  <si>
    <t>75621</t>
  </si>
  <si>
    <t>0010</t>
  </si>
  <si>
    <t>0020</t>
  </si>
  <si>
    <t>758</t>
  </si>
  <si>
    <t>75801</t>
  </si>
  <si>
    <t>2920</t>
  </si>
  <si>
    <t>75807</t>
  </si>
  <si>
    <t>75814</t>
  </si>
  <si>
    <t>0920</t>
  </si>
  <si>
    <t>75831</t>
  </si>
  <si>
    <t>801</t>
  </si>
  <si>
    <t>80101</t>
  </si>
  <si>
    <t>2030</t>
  </si>
  <si>
    <t>80104</t>
  </si>
  <si>
    <t>80195</t>
  </si>
  <si>
    <t>851</t>
  </si>
  <si>
    <t>85154</t>
  </si>
  <si>
    <t>0480</t>
  </si>
  <si>
    <t>852</t>
  </si>
  <si>
    <t>85212</t>
  </si>
  <si>
    <t>85213</t>
  </si>
  <si>
    <t>85214</t>
  </si>
  <si>
    <t>85219</t>
  </si>
  <si>
    <t>85295</t>
  </si>
  <si>
    <t>854</t>
  </si>
  <si>
    <t>85415</t>
  </si>
  <si>
    <t>DOCHODY RAZEM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</si>
  <si>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</si>
  <si>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</si>
  <si>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</si>
  <si>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</si>
  <si>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</si>
  <si>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cywinoprawnych</t>
  </si>
  <si>
    <t>Wpływy z opłaty skarbowej</t>
  </si>
  <si>
    <t>Wpływy z opłaty miejscowej</t>
  </si>
  <si>
    <t>Podatek od działalności gosp.osób fizycznych,opł.w formie karty podatkowej</t>
  </si>
  <si>
    <t>Podatek dochodowy od osób fizycznych</t>
  </si>
  <si>
    <t>Podatek dochodowy od osób prawnych</t>
  </si>
  <si>
    <t>Subwencje ogólne z budżetu państwa</t>
  </si>
  <si>
    <t>Wpływy za zarząd, użytkowanie i użytkowanie wieczyste nieruchomości</t>
  </si>
  <si>
    <t>Wpływy z innych lokalnych opłat pobieranych przez jst na podstawie odrębnych ustaw</t>
  </si>
  <si>
    <t>Dochody z najmu i dzierżawy składników majątkowych SP,jst oraz innych umów o podobnym charakterze</t>
  </si>
  <si>
    <t>Wpływy ze sprzedaży składników majątkowych</t>
  </si>
  <si>
    <t>Wpływy z usług</t>
  </si>
  <si>
    <t>Wpływy z różnych dochodów</t>
  </si>
  <si>
    <t>Odsetki od nieterminowych wpłat z tytułu podatków i opłat</t>
  </si>
  <si>
    <t>Dotacje celowe otrzymane z budżetu państwa na realizację własnych zadań bieżących gmin</t>
  </si>
  <si>
    <t>Pozostałe odsetki</t>
  </si>
  <si>
    <t>Wpływy z usług za wydawanie zezwoleń na sprzedaż alkoholu</t>
  </si>
  <si>
    <t>4170</t>
  </si>
  <si>
    <t>4300</t>
  </si>
  <si>
    <t>4430</t>
  </si>
  <si>
    <t>Pozostała działalność</t>
  </si>
  <si>
    <t>Wynagrodzenia bezosobowe</t>
  </si>
  <si>
    <t>Zakup usług pozostałych</t>
  </si>
  <si>
    <t>Różne opłaty i składki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</si>
  <si>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</si>
  <si>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</si>
  <si>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</si>
  <si>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</si>
  <si>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</si>
  <si>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Cmentarze</t>
  </si>
  <si>
    <t>Administracja pibliczna</t>
  </si>
  <si>
    <t>Urzędy wojewódzkie</t>
  </si>
  <si>
    <t>Urzedy gmin</t>
  </si>
  <si>
    <t>Urzędy naczelnych organów wladzy państwowej, kontroli ochrony prawa oraz sądownictwa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</si>
  <si>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</si>
  <si>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</si>
  <si>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</si>
  <si>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</si>
  <si>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Wplywy z podatku rolnego, podatku leśnego, podatku od czynnościcywinoprawnych, podatków i oplat lokalnych od oób prawnych i innych jedn.org.</t>
  </si>
  <si>
    <t>Wpływy z innych opłat stanowiących dochody jst na podstawie ustaw</t>
  </si>
  <si>
    <t>Udziały gmin w podatkach stanowiących dochód budżetu państwa</t>
  </si>
  <si>
    <t>Różne rozliczenia</t>
  </si>
  <si>
    <t>Część oświatowa subwencji ogólnej dla jst</t>
  </si>
  <si>
    <t>Część wyrównawcza subwencjo ogólnej dla gmin</t>
  </si>
  <si>
    <t>Różne rozliczenia finansowe</t>
  </si>
  <si>
    <t>Część równoważąca subwencji ogólnej dla gmin</t>
  </si>
  <si>
    <t>Oświata i wychowanie</t>
  </si>
  <si>
    <t>Szkoły podstawowe</t>
  </si>
  <si>
    <t>Przedszkola</t>
  </si>
  <si>
    <t>Ochrona zdrowia</t>
  </si>
  <si>
    <t>Przeciwdziałanie alkoholizmowi</t>
  </si>
  <si>
    <t>Pomoc społeczna</t>
  </si>
  <si>
    <t>Świadczenia rodzinne, zaliczka alimentacyjna oraz skladki na ubezp.emerytalne i rentowe z ubezp.społecznego</t>
  </si>
  <si>
    <t>Składki na ubezp.zdrowotne opłacane za osoby pobierające niektóre świadczenia z pomocy spol.oraz niektóre swiadczenia rodzinne</t>
  </si>
  <si>
    <t>Zasiłki i pomoc w naturze oraz składki na ubezpieczenia emerytalne i rentowe</t>
  </si>
  <si>
    <t>Ośrodki pomocy społecznej</t>
  </si>
  <si>
    <t>Edukacyjna opieka wychowawcza</t>
  </si>
  <si>
    <t>Pomoc materialna dla uczniów</t>
  </si>
  <si>
    <t>4210</t>
  </si>
  <si>
    <t>4270</t>
  </si>
  <si>
    <t>6050</t>
  </si>
  <si>
    <t>630</t>
  </si>
  <si>
    <t>63095</t>
  </si>
  <si>
    <t>70095</t>
  </si>
  <si>
    <t>4260</t>
  </si>
  <si>
    <t>71004</t>
  </si>
  <si>
    <t>71014</t>
  </si>
  <si>
    <t>4010</t>
  </si>
  <si>
    <t>4110</t>
  </si>
  <si>
    <t>4120</t>
  </si>
  <si>
    <t>75022</t>
  </si>
  <si>
    <t>3030</t>
  </si>
  <si>
    <t>4410</t>
  </si>
  <si>
    <t>4700</t>
  </si>
  <si>
    <t>4040</t>
  </si>
  <si>
    <t>01030</t>
  </si>
  <si>
    <t>2850</t>
  </si>
  <si>
    <t>4740</t>
  </si>
  <si>
    <t>4280</t>
  </si>
  <si>
    <t>4350</t>
  </si>
  <si>
    <t>4360</t>
  </si>
  <si>
    <t>4370</t>
  </si>
  <si>
    <t>4390</t>
  </si>
  <si>
    <t>4440</t>
  </si>
  <si>
    <t>4750</t>
  </si>
  <si>
    <t>6060</t>
  </si>
  <si>
    <t>75075</t>
  </si>
  <si>
    <t>2320</t>
  </si>
  <si>
    <t>Promocja jednostek samorządu terytorialnego</t>
  </si>
  <si>
    <t>Turystyka</t>
  </si>
  <si>
    <t>Pozostała dzialalność</t>
  </si>
  <si>
    <t>Izby rolnicze</t>
  </si>
  <si>
    <t>Opracowania geodezyjne i kartograficzne</t>
  </si>
  <si>
    <t>Administracja publiczna</t>
  </si>
  <si>
    <t>Urzedy wojewódzkie</t>
  </si>
  <si>
    <t>Rady gmin</t>
  </si>
  <si>
    <t>Urzędy gmin</t>
  </si>
  <si>
    <t>75412</t>
  </si>
  <si>
    <t>Ochotnicze straże pożarne</t>
  </si>
  <si>
    <t>75647</t>
  </si>
  <si>
    <t>4100</t>
  </si>
  <si>
    <t>4610</t>
  </si>
  <si>
    <t>757</t>
  </si>
  <si>
    <t>75702</t>
  </si>
  <si>
    <t>Obsługa długu publicznego</t>
  </si>
  <si>
    <t>Obsługa papieróqw wartościowych, kredytow i pożyczek jst</t>
  </si>
  <si>
    <t>8070</t>
  </si>
  <si>
    <t>75818</t>
  </si>
  <si>
    <t>Rezerwy ogolne i celowe</t>
  </si>
  <si>
    <t>3020</t>
  </si>
  <si>
    <t>4240</t>
  </si>
  <si>
    <t>Oddziały przedszkolne w szkołach podstawowych</t>
  </si>
  <si>
    <t>80103</t>
  </si>
  <si>
    <t>80110</t>
  </si>
  <si>
    <t>Gimnazja</t>
  </si>
  <si>
    <t>2310</t>
  </si>
  <si>
    <t>80113</t>
  </si>
  <si>
    <t>Dowożenie uczniów do szkół</t>
  </si>
  <si>
    <t>80146</t>
  </si>
  <si>
    <t>Dokształcanie i doskonalenie nauczycieli</t>
  </si>
  <si>
    <t>85153</t>
  </si>
  <si>
    <t>Zwalczanie narkomanii</t>
  </si>
  <si>
    <t>85202</t>
  </si>
  <si>
    <t>Domy pomocy spolecznej</t>
  </si>
  <si>
    <t>4330</t>
  </si>
  <si>
    <t>3110</t>
  </si>
  <si>
    <t>4130</t>
  </si>
  <si>
    <t>85215</t>
  </si>
  <si>
    <t>Dodatki mieszkaniowe</t>
  </si>
  <si>
    <t>85401</t>
  </si>
  <si>
    <t>3240</t>
  </si>
  <si>
    <t>Świetlice szkolne</t>
  </si>
  <si>
    <t>900</t>
  </si>
  <si>
    <t>Gospodarka komunalna i ochrona środowiska</t>
  </si>
  <si>
    <t>90001</t>
  </si>
  <si>
    <t>90002</t>
  </si>
  <si>
    <t>Gospodarka odpadami</t>
  </si>
  <si>
    <t>2900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</si>
  <si>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</si>
  <si>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</si>
  <si>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</si>
  <si>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</si>
  <si>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</si>
  <si>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</si>
  <si>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</si>
  <si>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Oswietlenie ulic, placów i dróg</t>
  </si>
  <si>
    <t>90095</t>
  </si>
  <si>
    <t>921</t>
  </si>
  <si>
    <t>Kultura i ochrona dziedzictwa narodowego</t>
  </si>
  <si>
    <t>92109</t>
  </si>
  <si>
    <t>2480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</si>
  <si>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</si>
  <si>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</si>
  <si>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</si>
  <si>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</si>
  <si>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</si>
  <si>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</si>
  <si>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OGÓŁEM</t>
  </si>
  <si>
    <t>Pobór podatków, opłat i niepodatkowych należności budżetowych</t>
  </si>
  <si>
    <t>Wpłaty gmin na rzecz izb rolniczych w wysokości 2% uzyskanych wpływów podatku rolnego</t>
  </si>
  <si>
    <t>Zakup materiałów i wyposażenia</t>
  </si>
  <si>
    <t>Składki na Fundusz Pracy</t>
  </si>
  <si>
    <t>Zakup usług remontowych</t>
  </si>
  <si>
    <t>Składki na ubezpieczenia społeczne</t>
  </si>
  <si>
    <t>Wydatki inwestycyjne jednostek budżetowych</t>
  </si>
  <si>
    <t>Zakup energii</t>
  </si>
  <si>
    <t>Dodatkowe wynagrodzenie roczne</t>
  </si>
  <si>
    <t>Różne wydatki na rzecz osób fizycznych</t>
  </si>
  <si>
    <t>Podróże służbowe krajowe</t>
  </si>
  <si>
    <t>Wynagrodzenia osobowe pracowników</t>
  </si>
  <si>
    <t>Szkolenia pracowników niebędących członkami korpusu służby cywilnej</t>
  </si>
  <si>
    <t>Dotacja podmiotowa z budżetu dla samorządowej instytucji kultury</t>
  </si>
  <si>
    <t>Wydatki na zakupy inwestycyjne jednostek budżetowych</t>
  </si>
  <si>
    <t>Zakup materiałów papierniczych do sprzętu drukarskiego i urządzeń kserograficznych</t>
  </si>
  <si>
    <t>Wpłaty gmin i powiatów na rzecz innych jednostek samorządu terytorialnego oraz związków gmin lub zwiazków powiatów na dofinansowanie zadań bieżących</t>
  </si>
  <si>
    <t>Stypendia dla uczniów</t>
  </si>
  <si>
    <t>Zakup pomocy naukowych, dydaktycznych i książek</t>
  </si>
  <si>
    <t>Zakup usług zdrowotnych</t>
  </si>
  <si>
    <t>Świadczenia społeczne</t>
  </si>
  <si>
    <t>Wydatki osobowe niezaliczane do wynagrodzeń</t>
  </si>
  <si>
    <t>Zakup usług dostępu do sieci internet</t>
  </si>
  <si>
    <t>Opłaty z tytułu zakupu usług telekomunikacyjnych telefonii komórkowej</t>
  </si>
  <si>
    <t>Zakup akcesoriów komputerowych, w tym programów i licencji</t>
  </si>
  <si>
    <t>Gospodarka ściekowa i ochrona wód</t>
  </si>
  <si>
    <t>Odpisy na zakładowy fundusz świadczeń socjalnych</t>
  </si>
  <si>
    <t>Opłaty z tytułu zakupu usług telekomunikacyjnych telefonii stacjonarnej</t>
  </si>
  <si>
    <t>Dotacje celowe przekazane dla powiatu na zadnia bieżące realizowane na podstawie porozumień (umów) między jst</t>
  </si>
  <si>
    <t>Dotacje celowe przekazane gminie na zadnia bieżące realizowane na podstawie porozumień (umów) między jst</t>
  </si>
  <si>
    <t>Zakup usług obejmujących wykonanie ekspertyz, analiz i opinii</t>
  </si>
  <si>
    <t>Domy i ośrodki kultury, świetlice i kluby</t>
  </si>
  <si>
    <t>Koszty postępowania sądowego i prokuratorskiego</t>
  </si>
  <si>
    <t>Wynagrodzenia agencyjno-prowizyjne</t>
  </si>
  <si>
    <t>Odsetki i dyskontao od krajowych skarbowych papierów wartościowych oraz od krajowych pożyczek i kredytów</t>
  </si>
  <si>
    <t>4810</t>
  </si>
  <si>
    <t>Plany zagospodarowania przestrzennego</t>
  </si>
  <si>
    <t>75421</t>
  </si>
  <si>
    <t>80148</t>
  </si>
  <si>
    <t>Stołówki szkolne</t>
  </si>
  <si>
    <t>Zarządzanie kryzysowe</t>
  </si>
  <si>
    <t>Składki na ubezpieczenie zdrowotne</t>
  </si>
  <si>
    <t>Wplywy z podatku rolnego, podatku leśnego, podatku od czynnościcywinoprawnych, podatków i oplat lokalnych od osób fizycznych</t>
  </si>
  <si>
    <t>z czego:</t>
  </si>
  <si>
    <t>85324</t>
  </si>
  <si>
    <t>6260</t>
  </si>
  <si>
    <t>Państwowy Fundusz Reh.Osób Niepełnosprawnych</t>
  </si>
  <si>
    <t>Dotacje z funduszy celowych na finanns.lub dofinans.kosztów realizacji inwestycji i zakupow inwest.jedn.sektora fp.</t>
  </si>
  <si>
    <t>Zakup usług od jst przez od innych jst</t>
  </si>
  <si>
    <t>853</t>
  </si>
  <si>
    <t>Pozostałe zadania w zakresie polityki społecznej</t>
  </si>
  <si>
    <t xml:space="preserve">Rezerwy </t>
  </si>
  <si>
    <t>Plan dochodów Gminy Miłki na 2008 r.</t>
  </si>
  <si>
    <t>Plan wydatków budżetu gminy na  2008 r.</t>
  </si>
  <si>
    <t xml:space="preserve">1. </t>
  </si>
  <si>
    <t>Wydatki bieżące, w tym</t>
  </si>
  <si>
    <t>Wydatki majątkowe, w tym</t>
  </si>
  <si>
    <t xml:space="preserve">Wydatki
ogółem </t>
  </si>
  <si>
    <t>Plan finansowy dochodów i wydatków związane z realizacją zadań z zakresu administracji rządowej i innych zadań zleconych odrębnymi ustawami w 2008 r.</t>
  </si>
  <si>
    <t>Plan po zmianie</t>
  </si>
  <si>
    <t>Zmiana</t>
  </si>
  <si>
    <t>zwiększenie</t>
  </si>
  <si>
    <t>zmniejszenie</t>
  </si>
  <si>
    <t>b) dochody majatkowe</t>
  </si>
  <si>
    <t>a)dochody bieżące</t>
  </si>
  <si>
    <t>01010</t>
  </si>
  <si>
    <t>Infrastruktura woodociągowa i sanitacyjna</t>
  </si>
  <si>
    <t>6010</t>
  </si>
  <si>
    <t>Wydatki na zakup i objęcie akcji, wniesienie wkladu do spółek prawa handlowego</t>
  </si>
  <si>
    <t>CAŁE Zał.Nr 2 Uchwala z marca 2008.xls — raport zgodności</t>
  </si>
  <si>
    <t>Uruchom na: 2008-03-18 08:43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</si>
  <si>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</si>
  <si>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</si>
  <si>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</si>
  <si>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</si>
  <si>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Uchwała budżetowaPlan
na 2008 r.</t>
  </si>
  <si>
    <t>Plan po zmianach na 30.06.2008r</t>
  </si>
  <si>
    <t>Wykonanie na 30.06.2008</t>
  </si>
  <si>
    <t>% wykonania planu</t>
  </si>
  <si>
    <t>01095</t>
  </si>
  <si>
    <t>4140</t>
  </si>
  <si>
    <t>Wpłaty na PFRON</t>
  </si>
  <si>
    <t>4213</t>
  </si>
  <si>
    <t>4303</t>
  </si>
  <si>
    <t>85111</t>
  </si>
  <si>
    <t>Szpitale ogólne</t>
  </si>
  <si>
    <t>6220</t>
  </si>
  <si>
    <t>Dotacje celowe na dofin.kosztów real.inwest.innych jedn.SFP</t>
  </si>
  <si>
    <t xml:space="preserve">2. </t>
  </si>
  <si>
    <t>a)wynagrodzenia i pochodne</t>
  </si>
  <si>
    <t>b)dotacje</t>
  </si>
  <si>
    <t>c)wydatki na obsługę długu</t>
  </si>
  <si>
    <t>d)pozostałe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</si>
</sst>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u val="single"/>
      <sz val="10"/>
      <name val="Arial CE"/>
      <family val="0"/>
    </font>
    <font>
      <b/>
      <i/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17"/>
      <name val="Arial"/>
      <family val="2"/>
    </font>
    <font>
      <sz val="10"/>
      <color indexed="45"/>
      <name val="Arial CE"/>
      <family val="0"/>
    </font>
    <font>
      <b/>
      <i/>
      <u val="single"/>
      <sz val="10"/>
      <color indexed="42"/>
      <name val="Arial CE"/>
      <family val="2"/>
    </font>
    <font>
      <sz val="10"/>
      <color indexed="14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6" fillId="0" borderId="13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3" fillId="0" borderId="16" xfId="0" applyFont="1" applyBorder="1" applyAlignment="1">
      <alignment vertical="center"/>
    </xf>
    <xf numFmtId="49" fontId="15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49" fontId="0" fillId="0" borderId="14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6" fillId="0" borderId="14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horizontal="center" vertical="center"/>
    </xf>
    <xf numFmtId="3" fontId="12" fillId="34" borderId="22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0" fontId="0" fillId="36" borderId="23" xfId="0" applyFill="1" applyBorder="1" applyAlignment="1">
      <alignment vertical="center"/>
    </xf>
    <xf numFmtId="3" fontId="3" fillId="36" borderId="20" xfId="0" applyNumberFormat="1" applyFont="1" applyFill="1" applyBorder="1" applyAlignment="1">
      <alignment vertical="center"/>
    </xf>
    <xf numFmtId="3" fontId="3" fillId="36" borderId="2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12" fillId="34" borderId="14" xfId="0" applyNumberFormat="1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3" fontId="12" fillId="34" borderId="14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/>
    </xf>
    <xf numFmtId="49" fontId="12" fillId="34" borderId="12" xfId="0" applyNumberFormat="1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49" fontId="8" fillId="33" borderId="20" xfId="0" applyNumberFormat="1" applyFont="1" applyFill="1" applyBorder="1" applyAlignment="1">
      <alignment vertical="top" wrapText="1"/>
    </xf>
    <xf numFmtId="49" fontId="8" fillId="33" borderId="21" xfId="0" applyNumberFormat="1" applyFont="1" applyFill="1" applyBorder="1" applyAlignment="1">
      <alignment vertical="top" wrapText="1"/>
    </xf>
    <xf numFmtId="3" fontId="8" fillId="33" borderId="21" xfId="0" applyNumberFormat="1" applyFont="1" applyFill="1" applyBorder="1" applyAlignment="1">
      <alignment vertical="top" wrapText="1"/>
    </xf>
    <xf numFmtId="49" fontId="6" fillId="33" borderId="21" xfId="0" applyNumberFormat="1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3" fontId="13" fillId="34" borderId="10" xfId="0" applyNumberFormat="1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vertical="top" wrapText="1"/>
    </xf>
    <xf numFmtId="49" fontId="13" fillId="34" borderId="12" xfId="0" applyNumberFormat="1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3" fontId="13" fillId="34" borderId="12" xfId="0" applyNumberFormat="1" applyFont="1" applyFill="1" applyBorder="1" applyAlignment="1">
      <alignment vertical="top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13" fillId="34" borderId="24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vertical="top" wrapText="1"/>
    </xf>
    <xf numFmtId="49" fontId="13" fillId="34" borderId="13" xfId="0" applyNumberFormat="1" applyFont="1" applyFill="1" applyBorder="1" applyAlignment="1">
      <alignment vertical="top" wrapText="1"/>
    </xf>
    <xf numFmtId="0" fontId="13" fillId="34" borderId="13" xfId="0" applyFont="1" applyFill="1" applyBorder="1" applyAlignment="1">
      <alignment vertical="top" wrapText="1"/>
    </xf>
    <xf numFmtId="3" fontId="13" fillId="34" borderId="13" xfId="0" applyNumberFormat="1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top" wrapText="1"/>
    </xf>
    <xf numFmtId="3" fontId="3" fillId="0" borderId="27" xfId="0" applyNumberFormat="1" applyFont="1" applyBorder="1" applyAlignment="1">
      <alignment vertical="center"/>
    </xf>
    <xf numFmtId="49" fontId="12" fillId="34" borderId="15" xfId="0" applyNumberFormat="1" applyFont="1" applyFill="1" applyBorder="1" applyAlignment="1">
      <alignment vertical="center"/>
    </xf>
    <xf numFmtId="49" fontId="17" fillId="34" borderId="15" xfId="0" applyNumberFormat="1" applyFont="1" applyFill="1" applyBorder="1" applyAlignment="1">
      <alignment vertical="center"/>
    </xf>
    <xf numFmtId="0" fontId="12" fillId="34" borderId="15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3" fontId="12" fillId="34" borderId="24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/>
    </xf>
    <xf numFmtId="49" fontId="16" fillId="37" borderId="20" xfId="0" applyNumberFormat="1" applyFont="1" applyFill="1" applyBorder="1" applyAlignment="1">
      <alignment/>
    </xf>
    <xf numFmtId="49" fontId="0" fillId="37" borderId="21" xfId="0" applyNumberFormat="1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3" fontId="3" fillId="37" borderId="2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3" fontId="13" fillId="34" borderId="24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5" borderId="24" xfId="0" applyNumberForma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3" fontId="12" fillId="34" borderId="21" xfId="0" applyNumberFormat="1" applyFont="1" applyFill="1" applyBorder="1" applyAlignment="1">
      <alignment horizontal="center" vertical="center"/>
    </xf>
    <xf numFmtId="3" fontId="12" fillId="34" borderId="22" xfId="0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12" fillId="34" borderId="31" xfId="0" applyFont="1" applyFill="1" applyBorder="1" applyAlignment="1">
      <alignment vertical="center"/>
    </xf>
    <xf numFmtId="0" fontId="0" fillId="35" borderId="12" xfId="0" applyFill="1" applyBorder="1" applyAlignment="1">
      <alignment vertical="center" wrapText="1"/>
    </xf>
    <xf numFmtId="0" fontId="12" fillId="34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12" fillId="34" borderId="15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8" fillId="33" borderId="11" xfId="0" applyNumberFormat="1" applyFont="1" applyFill="1" applyBorder="1" applyAlignment="1">
      <alignment vertical="top" wrapText="1"/>
    </xf>
    <xf numFmtId="3" fontId="13" fillId="34" borderId="11" xfId="0" applyNumberFormat="1" applyFont="1" applyFill="1" applyBorder="1" applyAlignment="1">
      <alignment vertical="top" wrapText="1"/>
    </xf>
    <xf numFmtId="49" fontId="6" fillId="0" borderId="26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3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8" fillId="0" borderId="21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vertical="top" wrapText="1"/>
    </xf>
    <xf numFmtId="3" fontId="6" fillId="0" borderId="17" xfId="0" applyNumberFormat="1" applyFont="1" applyBorder="1" applyAlignment="1">
      <alignment horizontal="right" vertical="center" wrapText="1"/>
    </xf>
    <xf numFmtId="3" fontId="13" fillId="34" borderId="24" xfId="0" applyNumberFormat="1" applyFont="1" applyFill="1" applyBorder="1" applyAlignment="1">
      <alignment vertical="top" wrapText="1"/>
    </xf>
    <xf numFmtId="3" fontId="8" fillId="33" borderId="20" xfId="0" applyNumberFormat="1" applyFont="1" applyFill="1" applyBorder="1" applyAlignment="1">
      <alignment vertical="top" wrapText="1"/>
    </xf>
    <xf numFmtId="3" fontId="8" fillId="33" borderId="30" xfId="0" applyNumberFormat="1" applyFont="1" applyFill="1" applyBorder="1" applyAlignment="1">
      <alignment vertical="top" wrapText="1"/>
    </xf>
    <xf numFmtId="3" fontId="13" fillId="34" borderId="17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top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vertical="top" wrapText="1"/>
    </xf>
    <xf numFmtId="3" fontId="20" fillId="0" borderId="11" xfId="0" applyNumberFormat="1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34" borderId="14" xfId="0" applyNumberFormat="1" applyFont="1" applyFill="1" applyBorder="1" applyAlignment="1">
      <alignment vertical="top" wrapText="1"/>
    </xf>
    <xf numFmtId="49" fontId="13" fillId="34" borderId="14" xfId="0" applyNumberFormat="1" applyFont="1" applyFill="1" applyBorder="1" applyAlignment="1">
      <alignment vertical="top" wrapText="1"/>
    </xf>
    <xf numFmtId="3" fontId="13" fillId="34" borderId="14" xfId="0" applyNumberFormat="1" applyFont="1" applyFill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8" fillId="0" borderId="25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3" fontId="6" fillId="0" borderId="39" xfId="0" applyNumberFormat="1" applyFont="1" applyFill="1" applyBorder="1" applyAlignment="1">
      <alignment vertical="top" wrapText="1"/>
    </xf>
    <xf numFmtId="3" fontId="6" fillId="0" borderId="25" xfId="0" applyNumberFormat="1" applyFont="1" applyFill="1" applyBorder="1" applyAlignment="1">
      <alignment vertical="top" wrapText="1"/>
    </xf>
    <xf numFmtId="49" fontId="13" fillId="33" borderId="21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Border="1" applyAlignment="1">
      <alignment vertical="top" wrapText="1"/>
    </xf>
    <xf numFmtId="49" fontId="8" fillId="33" borderId="26" xfId="0" applyNumberFormat="1" applyFont="1" applyFill="1" applyBorder="1" applyAlignment="1">
      <alignment vertical="top" wrapText="1"/>
    </xf>
    <xf numFmtId="4" fontId="8" fillId="33" borderId="40" xfId="0" applyNumberFormat="1" applyFont="1" applyFill="1" applyBorder="1" applyAlignment="1">
      <alignment horizontal="right" vertical="center" wrapText="1"/>
    </xf>
    <xf numFmtId="4" fontId="13" fillId="34" borderId="24" xfId="0" applyNumberFormat="1" applyFont="1" applyFill="1" applyBorder="1" applyAlignment="1">
      <alignment vertical="center" wrapText="1"/>
    </xf>
    <xf numFmtId="4" fontId="13" fillId="34" borderId="24" xfId="0" applyNumberFormat="1" applyFont="1" applyFill="1" applyBorder="1" applyAlignment="1">
      <alignment vertical="top" wrapText="1"/>
    </xf>
    <xf numFmtId="4" fontId="8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vertical="top" wrapText="1"/>
      <protection locked="0"/>
    </xf>
    <xf numFmtId="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3" fillId="34" borderId="24" xfId="0" applyNumberFormat="1" applyFont="1" applyFill="1" applyBorder="1" applyAlignment="1" applyProtection="1">
      <alignment vertical="center" wrapText="1"/>
      <protection locked="0"/>
    </xf>
    <xf numFmtId="4" fontId="6" fillId="0" borderId="17" xfId="0" applyNumberFormat="1" applyFont="1" applyBorder="1" applyAlignment="1" applyProtection="1">
      <alignment horizontal="right" vertical="center" wrapText="1"/>
      <protection locked="0"/>
    </xf>
    <xf numFmtId="4" fontId="6" fillId="0" borderId="17" xfId="0" applyNumberFormat="1" applyFont="1" applyBorder="1" applyAlignment="1" applyProtection="1">
      <alignment vertical="top" wrapText="1"/>
      <protection locked="0"/>
    </xf>
    <xf numFmtId="4" fontId="8" fillId="33" borderId="22" xfId="0" applyNumberFormat="1" applyFont="1" applyFill="1" applyBorder="1" applyAlignment="1" applyProtection="1">
      <alignment vertical="top" wrapText="1"/>
      <protection locked="0"/>
    </xf>
    <xf numFmtId="4" fontId="13" fillId="34" borderId="24" xfId="0" applyNumberFormat="1" applyFont="1" applyFill="1" applyBorder="1" applyAlignment="1" applyProtection="1">
      <alignment vertical="top" wrapText="1"/>
      <protection locked="0"/>
    </xf>
    <xf numFmtId="4" fontId="8" fillId="33" borderId="21" xfId="0" applyNumberFormat="1" applyFont="1" applyFill="1" applyBorder="1" applyAlignment="1" applyProtection="1">
      <alignment vertical="top" wrapText="1"/>
      <protection locked="0"/>
    </xf>
    <xf numFmtId="4" fontId="13" fillId="34" borderId="11" xfId="0" applyNumberFormat="1" applyFont="1" applyFill="1" applyBorder="1" applyAlignment="1" applyProtection="1">
      <alignment vertical="top" wrapText="1"/>
      <protection locked="0"/>
    </xf>
    <xf numFmtId="4" fontId="6" fillId="0" borderId="11" xfId="0" applyNumberFormat="1" applyFont="1" applyFill="1" applyBorder="1" applyAlignment="1" applyProtection="1">
      <alignment vertical="top" wrapText="1"/>
      <protection locked="0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0" fillId="0" borderId="11" xfId="0" applyNumberForma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 vertical="top" wrapText="1"/>
      <protection locked="0"/>
    </xf>
    <xf numFmtId="4" fontId="6" fillId="0" borderId="39" xfId="0" applyNumberFormat="1" applyFont="1" applyFill="1" applyBorder="1" applyAlignment="1" applyProtection="1">
      <alignment vertical="top" wrapText="1"/>
      <protection locked="0"/>
    </xf>
    <xf numFmtId="4" fontId="13" fillId="34" borderId="17" xfId="0" applyNumberFormat="1" applyFont="1" applyFill="1" applyBorder="1" applyAlignment="1" applyProtection="1">
      <alignment vertical="top" wrapText="1"/>
      <protection locked="0"/>
    </xf>
    <xf numFmtId="4" fontId="8" fillId="33" borderId="11" xfId="0" applyNumberFormat="1" applyFont="1" applyFill="1" applyBorder="1" applyAlignment="1" applyProtection="1">
      <alignment vertical="top" wrapText="1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8" fillId="0" borderId="40" xfId="0" applyNumberFormat="1" applyFont="1" applyFill="1" applyBorder="1" applyAlignment="1">
      <alignment horizontal="right" vertical="center" wrapText="1"/>
    </xf>
    <xf numFmtId="49" fontId="8" fillId="39" borderId="25" xfId="0" applyNumberFormat="1" applyFont="1" applyFill="1" applyBorder="1" applyAlignment="1">
      <alignment vertical="top" wrapText="1"/>
    </xf>
    <xf numFmtId="49" fontId="13" fillId="39" borderId="15" xfId="0" applyNumberFormat="1" applyFont="1" applyFill="1" applyBorder="1" applyAlignment="1">
      <alignment vertical="top" wrapText="1"/>
    </xf>
    <xf numFmtId="0" fontId="13" fillId="39" borderId="15" xfId="0" applyFont="1" applyFill="1" applyBorder="1" applyAlignment="1">
      <alignment vertical="top" wrapText="1"/>
    </xf>
    <xf numFmtId="3" fontId="13" fillId="39" borderId="39" xfId="0" applyNumberFormat="1" applyFont="1" applyFill="1" applyBorder="1" applyAlignment="1">
      <alignment vertical="top" wrapText="1"/>
    </xf>
    <xf numFmtId="3" fontId="13" fillId="39" borderId="25" xfId="0" applyNumberFormat="1" applyFont="1" applyFill="1" applyBorder="1" applyAlignment="1">
      <alignment vertical="top" wrapText="1"/>
    </xf>
    <xf numFmtId="4" fontId="13" fillId="39" borderId="39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Border="1" applyAlignment="1">
      <alignment/>
    </xf>
    <xf numFmtId="4" fontId="8" fillId="0" borderId="21" xfId="0" applyNumberFormat="1" applyFont="1" applyBorder="1" applyAlignment="1">
      <alignment vertical="top" wrapText="1"/>
    </xf>
    <xf numFmtId="4" fontId="6" fillId="0" borderId="40" xfId="0" applyNumberFormat="1" applyFont="1" applyFill="1" applyBorder="1" applyAlignment="1">
      <alignment horizontal="right" vertical="center" wrapText="1"/>
    </xf>
    <xf numFmtId="4" fontId="13" fillId="39" borderId="40" xfId="0" applyNumberFormat="1" applyFont="1" applyFill="1" applyBorder="1" applyAlignment="1">
      <alignment horizontal="right" vertical="center" wrapText="1"/>
    </xf>
    <xf numFmtId="49" fontId="13" fillId="39" borderId="24" xfId="0" applyNumberFormat="1" applyFont="1" applyFill="1" applyBorder="1" applyAlignment="1">
      <alignment horizontal="center" vertical="center" wrapText="1"/>
    </xf>
    <xf numFmtId="49" fontId="22" fillId="39" borderId="24" xfId="0" applyNumberFormat="1" applyFont="1" applyFill="1" applyBorder="1" applyAlignment="1">
      <alignment horizontal="center" vertical="center" wrapText="1"/>
    </xf>
    <xf numFmtId="0" fontId="13" fillId="39" borderId="24" xfId="0" applyFont="1" applyFill="1" applyBorder="1" applyAlignment="1">
      <alignment vertical="top" wrapText="1"/>
    </xf>
    <xf numFmtId="3" fontId="13" fillId="39" borderId="24" xfId="0" applyNumberFormat="1" applyFont="1" applyFill="1" applyBorder="1" applyAlignment="1">
      <alignment horizontal="right" vertical="center" wrapText="1"/>
    </xf>
    <xf numFmtId="4" fontId="13" fillId="39" borderId="2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24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top" wrapText="1"/>
    </xf>
    <xf numFmtId="4" fontId="6" fillId="0" borderId="41" xfId="0" applyNumberFormat="1" applyFont="1" applyBorder="1" applyAlignment="1" applyProtection="1">
      <alignment vertical="top" wrapText="1"/>
      <protection locked="0"/>
    </xf>
    <xf numFmtId="3" fontId="6" fillId="0" borderId="42" xfId="0" applyNumberFormat="1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6" fillId="0" borderId="39" xfId="0" applyNumberFormat="1" applyFont="1" applyBorder="1" applyAlignment="1">
      <alignment vertical="top" wrapText="1"/>
    </xf>
    <xf numFmtId="3" fontId="6" fillId="0" borderId="25" xfId="0" applyNumberFormat="1" applyFont="1" applyBorder="1" applyAlignment="1">
      <alignment vertical="top" wrapText="1"/>
    </xf>
    <xf numFmtId="4" fontId="6" fillId="0" borderId="39" xfId="0" applyNumberFormat="1" applyFont="1" applyBorder="1" applyAlignment="1" applyProtection="1">
      <alignment vertical="top" wrapText="1"/>
      <protection locked="0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8" borderId="11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view="pageBreakPreview" zoomScaleSheetLayoutView="100" zoomScalePageLayoutView="0" workbookViewId="0" topLeftCell="A75">
      <selection activeCell="B97" sqref="B97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8.375" style="0" customWidth="1"/>
    <col min="4" max="4" width="38.875" style="0" customWidth="1"/>
    <col min="5" max="5" width="11.375" style="0" customWidth="1"/>
    <col min="6" max="6" width="12.625" style="0" customWidth="1"/>
    <col min="7" max="7" width="11.75390625" style="0" customWidth="1"/>
    <col min="8" max="8" width="10.75390625" style="0" customWidth="1"/>
    <col min="9" max="11" width="12.75390625" style="0" customWidth="1"/>
  </cols>
  <sheetData>
    <row r="1" spans="1:10" ht="15.75" customHeight="1">
      <c r="A1" s="339" t="s">
        <v>289</v>
      </c>
      <c r="B1" s="339"/>
      <c r="C1" s="339"/>
      <c r="D1" s="339"/>
      <c r="E1" s="339"/>
      <c r="F1" s="339"/>
      <c r="G1" s="339"/>
      <c r="H1" s="339"/>
      <c r="I1" s="200"/>
      <c r="J1" s="200"/>
    </row>
    <row r="2" spans="2:7" ht="11.25" customHeight="1">
      <c r="B2" s="2"/>
      <c r="C2" s="2"/>
      <c r="D2" s="2"/>
      <c r="E2" s="2"/>
      <c r="F2" s="2"/>
      <c r="G2" s="2"/>
    </row>
    <row r="4" spans="1:10" s="12" customFormat="1" ht="15" customHeight="1">
      <c r="A4" s="340" t="s">
        <v>0</v>
      </c>
      <c r="B4" s="340" t="s">
        <v>1</v>
      </c>
      <c r="C4" s="340" t="s">
        <v>2</v>
      </c>
      <c r="D4" s="340" t="s">
        <v>3</v>
      </c>
      <c r="E4" s="343" t="s">
        <v>7</v>
      </c>
      <c r="F4" s="201" t="s">
        <v>297</v>
      </c>
      <c r="G4" s="201" t="s">
        <v>297</v>
      </c>
      <c r="H4" s="343" t="s">
        <v>296</v>
      </c>
      <c r="I4" s="208"/>
      <c r="J4" s="208"/>
    </row>
    <row r="5" spans="1:10" s="12" customFormat="1" ht="15" customHeight="1">
      <c r="A5" s="341"/>
      <c r="B5" s="341"/>
      <c r="C5" s="342"/>
      <c r="D5" s="342"/>
      <c r="E5" s="344"/>
      <c r="F5" s="202" t="s">
        <v>298</v>
      </c>
      <c r="G5" s="202" t="s">
        <v>299</v>
      </c>
      <c r="H5" s="344"/>
      <c r="I5" s="209"/>
      <c r="J5" s="209"/>
    </row>
    <row r="6" spans="1:10" s="16" customFormat="1" ht="7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210"/>
      <c r="J6" s="210"/>
    </row>
    <row r="7" spans="1:10" ht="19.5" customHeight="1">
      <c r="A7" s="82" t="s">
        <v>14</v>
      </c>
      <c r="B7" s="80"/>
      <c r="C7" s="80"/>
      <c r="D7" s="83" t="s">
        <v>105</v>
      </c>
      <c r="E7" s="81">
        <f>E8</f>
        <v>958293</v>
      </c>
      <c r="F7" s="83"/>
      <c r="G7" s="83"/>
      <c r="H7" s="81">
        <f>H8</f>
        <v>686207</v>
      </c>
      <c r="I7" s="211"/>
      <c r="J7" s="211"/>
    </row>
    <row r="8" spans="1:10" ht="19.5" customHeight="1">
      <c r="A8" s="21"/>
      <c r="B8" s="103" t="s">
        <v>15</v>
      </c>
      <c r="C8" s="103"/>
      <c r="D8" s="104" t="s">
        <v>106</v>
      </c>
      <c r="E8" s="105">
        <f>SUM(E9:E11)</f>
        <v>958293</v>
      </c>
      <c r="F8" s="104"/>
      <c r="G8" s="104">
        <f>SUM(G9:G11)</f>
        <v>-272086</v>
      </c>
      <c r="H8" s="105">
        <f>SUM(H9:H11)</f>
        <v>686207</v>
      </c>
      <c r="I8" s="212"/>
      <c r="J8" s="212"/>
    </row>
    <row r="9" spans="1:10" ht="31.5" customHeight="1">
      <c r="A9" s="22"/>
      <c r="B9" s="23"/>
      <c r="C9" s="23" t="s">
        <v>16</v>
      </c>
      <c r="D9" s="9" t="s">
        <v>86</v>
      </c>
      <c r="E9" s="146">
        <v>6440</v>
      </c>
      <c r="F9" s="36"/>
      <c r="G9" s="36"/>
      <c r="H9" s="146">
        <v>6440</v>
      </c>
      <c r="I9" s="213"/>
      <c r="J9" s="213"/>
    </row>
    <row r="10" spans="1:10" ht="37.5" customHeight="1">
      <c r="A10" s="24"/>
      <c r="B10" s="25"/>
      <c r="C10" s="25" t="s">
        <v>18</v>
      </c>
      <c r="D10" s="36" t="s">
        <v>88</v>
      </c>
      <c r="E10" s="146">
        <v>25000</v>
      </c>
      <c r="F10" s="36"/>
      <c r="G10" s="36"/>
      <c r="H10" s="146">
        <v>25000</v>
      </c>
      <c r="I10" s="213"/>
      <c r="J10" s="213"/>
    </row>
    <row r="11" spans="1:10" ht="27" customHeight="1">
      <c r="A11" s="24"/>
      <c r="B11" s="25"/>
      <c r="C11" s="25" t="s">
        <v>19</v>
      </c>
      <c r="D11" s="10" t="s">
        <v>89</v>
      </c>
      <c r="E11" s="146">
        <v>926853</v>
      </c>
      <c r="F11" s="36"/>
      <c r="G11" s="36">
        <v>-272086</v>
      </c>
      <c r="H11" s="146">
        <f>SUM(E11:G11)</f>
        <v>654767</v>
      </c>
      <c r="I11" s="213"/>
      <c r="J11" s="213"/>
    </row>
    <row r="12" spans="1:10" ht="19.5" customHeight="1">
      <c r="A12" s="84" t="s">
        <v>22</v>
      </c>
      <c r="B12" s="85"/>
      <c r="C12" s="85"/>
      <c r="D12" s="144" t="s">
        <v>109</v>
      </c>
      <c r="E12" s="87">
        <f>E13+E15+E17</f>
        <v>100744</v>
      </c>
      <c r="F12" s="144"/>
      <c r="G12" s="144"/>
      <c r="H12" s="87">
        <f>H13+H15+H17</f>
        <v>100744</v>
      </c>
      <c r="I12" s="211"/>
      <c r="J12" s="211"/>
    </row>
    <row r="13" spans="1:10" ht="19.5" customHeight="1">
      <c r="A13" s="33"/>
      <c r="B13" s="98" t="s">
        <v>23</v>
      </c>
      <c r="C13" s="98"/>
      <c r="D13" s="145" t="s">
        <v>110</v>
      </c>
      <c r="E13" s="100">
        <f>E14</f>
        <v>31744</v>
      </c>
      <c r="F13" s="145"/>
      <c r="G13" s="145"/>
      <c r="H13" s="100">
        <f>H14</f>
        <v>31744</v>
      </c>
      <c r="I13" s="212"/>
      <c r="J13" s="212"/>
    </row>
    <row r="14" spans="1:10" ht="36" customHeight="1">
      <c r="A14" s="24"/>
      <c r="B14" s="25"/>
      <c r="C14" s="25" t="s">
        <v>9</v>
      </c>
      <c r="D14" s="19" t="s">
        <v>10</v>
      </c>
      <c r="E14" s="146">
        <v>31744</v>
      </c>
      <c r="F14" s="204"/>
      <c r="G14" s="204"/>
      <c r="H14" s="146">
        <v>31744</v>
      </c>
      <c r="I14" s="213"/>
      <c r="J14" s="213"/>
    </row>
    <row r="15" spans="1:10" ht="19.5" customHeight="1">
      <c r="A15" s="22"/>
      <c r="B15" s="98" t="s">
        <v>24</v>
      </c>
      <c r="C15" s="98"/>
      <c r="D15" s="102" t="s">
        <v>111</v>
      </c>
      <c r="E15" s="100">
        <f>E16</f>
        <v>20000</v>
      </c>
      <c r="F15" s="102"/>
      <c r="G15" s="102"/>
      <c r="H15" s="100">
        <f>H16</f>
        <v>20000</v>
      </c>
      <c r="I15" s="212"/>
      <c r="J15" s="212"/>
    </row>
    <row r="16" spans="1:10" ht="19.5" customHeight="1">
      <c r="A16" s="24"/>
      <c r="B16" s="25"/>
      <c r="C16" s="25" t="s">
        <v>25</v>
      </c>
      <c r="D16" s="15" t="s">
        <v>90</v>
      </c>
      <c r="E16" s="140">
        <v>20000</v>
      </c>
      <c r="F16" s="174"/>
      <c r="G16" s="174"/>
      <c r="H16" s="140">
        <v>20000</v>
      </c>
      <c r="I16" s="214"/>
      <c r="J16" s="214"/>
    </row>
    <row r="17" spans="1:10" s="17" customFormat="1" ht="19.5" customHeight="1">
      <c r="A17" s="24"/>
      <c r="B17" s="95" t="s">
        <v>26</v>
      </c>
      <c r="C17" s="95"/>
      <c r="D17" s="96" t="s">
        <v>99</v>
      </c>
      <c r="E17" s="97">
        <f>E18</f>
        <v>49000</v>
      </c>
      <c r="F17" s="96"/>
      <c r="G17" s="96"/>
      <c r="H17" s="97">
        <f>H18</f>
        <v>49000</v>
      </c>
      <c r="I17" s="212"/>
      <c r="J17" s="212"/>
    </row>
    <row r="18" spans="1:10" ht="15.75" customHeight="1">
      <c r="A18" s="24"/>
      <c r="B18" s="25"/>
      <c r="C18" s="25" t="s">
        <v>27</v>
      </c>
      <c r="D18" s="15" t="s">
        <v>91</v>
      </c>
      <c r="E18" s="140">
        <v>49000</v>
      </c>
      <c r="F18" s="174"/>
      <c r="G18" s="174"/>
      <c r="H18" s="140">
        <v>49000</v>
      </c>
      <c r="I18" s="214"/>
      <c r="J18" s="214"/>
    </row>
    <row r="19" spans="1:10" ht="39.75" customHeight="1">
      <c r="A19" s="84" t="s">
        <v>28</v>
      </c>
      <c r="B19" s="85"/>
      <c r="C19" s="85"/>
      <c r="D19" s="88" t="s">
        <v>112</v>
      </c>
      <c r="E19" s="87">
        <f>E20</f>
        <v>800</v>
      </c>
      <c r="F19" s="88"/>
      <c r="G19" s="88"/>
      <c r="H19" s="87">
        <f>H20</f>
        <v>800</v>
      </c>
      <c r="I19" s="211"/>
      <c r="J19" s="211"/>
    </row>
    <row r="20" spans="1:10" ht="35.25" customHeight="1">
      <c r="A20" s="22"/>
      <c r="B20" s="98" t="s">
        <v>29</v>
      </c>
      <c r="C20" s="98"/>
      <c r="D20" s="99" t="s">
        <v>112</v>
      </c>
      <c r="E20" s="143">
        <v>800</v>
      </c>
      <c r="F20" s="205"/>
      <c r="G20" s="205"/>
      <c r="H20" s="143">
        <v>800</v>
      </c>
      <c r="I20" s="212"/>
      <c r="J20" s="212"/>
    </row>
    <row r="21" spans="1:10" ht="36" customHeight="1">
      <c r="A21" s="24"/>
      <c r="B21" s="25"/>
      <c r="C21" s="25" t="s">
        <v>9</v>
      </c>
      <c r="D21" s="19" t="s">
        <v>10</v>
      </c>
      <c r="E21" s="146">
        <v>800</v>
      </c>
      <c r="F21" s="204"/>
      <c r="G21" s="204"/>
      <c r="H21" s="146">
        <v>800</v>
      </c>
      <c r="I21" s="213"/>
      <c r="J21" s="213"/>
    </row>
    <row r="22" spans="1:31" ht="24.75" customHeight="1">
      <c r="A22" s="89" t="s">
        <v>30</v>
      </c>
      <c r="B22" s="90"/>
      <c r="C22" s="90"/>
      <c r="D22" s="91" t="s">
        <v>113</v>
      </c>
      <c r="E22" s="92">
        <f>E23</f>
        <v>500</v>
      </c>
      <c r="F22" s="91"/>
      <c r="G22" s="91"/>
      <c r="H22" s="92">
        <f>H23</f>
        <v>500</v>
      </c>
      <c r="I22" s="211"/>
      <c r="J22" s="21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0" ht="16.5" customHeight="1">
      <c r="A23" s="24"/>
      <c r="B23" s="95" t="s">
        <v>31</v>
      </c>
      <c r="C23" s="95"/>
      <c r="D23" s="96" t="s">
        <v>114</v>
      </c>
      <c r="E23" s="143">
        <v>500</v>
      </c>
      <c r="F23" s="133"/>
      <c r="G23" s="133"/>
      <c r="H23" s="143">
        <v>500</v>
      </c>
      <c r="I23" s="212"/>
      <c r="J23" s="212"/>
    </row>
    <row r="24" spans="1:10" ht="39.75" customHeight="1">
      <c r="A24" s="24"/>
      <c r="B24" s="25"/>
      <c r="C24" s="25" t="s">
        <v>9</v>
      </c>
      <c r="D24" s="19" t="s">
        <v>10</v>
      </c>
      <c r="E24" s="140">
        <v>500</v>
      </c>
      <c r="F24" s="204"/>
      <c r="G24" s="204"/>
      <c r="H24" s="140">
        <v>500</v>
      </c>
      <c r="I24" s="214"/>
      <c r="J24" s="214"/>
    </row>
    <row r="25" spans="1:11" ht="51.75" customHeight="1">
      <c r="A25" s="84" t="s">
        <v>32</v>
      </c>
      <c r="B25" s="85"/>
      <c r="C25" s="85"/>
      <c r="D25" s="88" t="s">
        <v>115</v>
      </c>
      <c r="E25" s="87">
        <f>E26+E28+E34+E42+E47</f>
        <v>2733963</v>
      </c>
      <c r="F25" s="88"/>
      <c r="G25" s="88"/>
      <c r="H25" s="87">
        <f>H26+H28+H34+H42+H47</f>
        <v>2733963</v>
      </c>
      <c r="I25" s="211"/>
      <c r="J25" s="211"/>
      <c r="K25" s="48"/>
    </row>
    <row r="26" spans="1:10" ht="27.75" customHeight="1">
      <c r="A26" s="24"/>
      <c r="B26" s="95" t="s">
        <v>33</v>
      </c>
      <c r="C26" s="95"/>
      <c r="D26" s="101" t="s">
        <v>116</v>
      </c>
      <c r="E26" s="143">
        <v>6000</v>
      </c>
      <c r="F26" s="205"/>
      <c r="G26" s="205"/>
      <c r="H26" s="143">
        <v>6000</v>
      </c>
      <c r="I26" s="212"/>
      <c r="J26" s="212"/>
    </row>
    <row r="27" spans="1:10" ht="22.5" customHeight="1">
      <c r="A27" s="22"/>
      <c r="B27" s="23"/>
      <c r="C27" s="23" t="s">
        <v>35</v>
      </c>
      <c r="D27" s="9" t="s">
        <v>82</v>
      </c>
      <c r="E27" s="140">
        <v>6000</v>
      </c>
      <c r="F27" s="36"/>
      <c r="G27" s="36"/>
      <c r="H27" s="140">
        <v>6000</v>
      </c>
      <c r="I27" s="214"/>
      <c r="J27" s="214"/>
    </row>
    <row r="28" spans="1:11" ht="64.5" customHeight="1">
      <c r="A28" s="24"/>
      <c r="B28" s="95" t="s">
        <v>36</v>
      </c>
      <c r="C28" s="95"/>
      <c r="D28" s="101" t="s">
        <v>117</v>
      </c>
      <c r="E28" s="97">
        <f>SUM(E29:E33)</f>
        <v>753430</v>
      </c>
      <c r="F28" s="101"/>
      <c r="G28" s="101"/>
      <c r="H28" s="97">
        <f>SUM(H29:H33)</f>
        <v>753430</v>
      </c>
      <c r="I28" s="212"/>
      <c r="J28" s="212"/>
      <c r="K28" s="48"/>
    </row>
    <row r="29" spans="1:10" ht="18" customHeight="1">
      <c r="A29" s="22"/>
      <c r="B29" s="23"/>
      <c r="C29" s="23" t="s">
        <v>37</v>
      </c>
      <c r="D29" s="15" t="s">
        <v>74</v>
      </c>
      <c r="E29" s="141">
        <v>526096</v>
      </c>
      <c r="F29" s="174"/>
      <c r="G29" s="174"/>
      <c r="H29" s="141">
        <v>526096</v>
      </c>
      <c r="I29" s="215"/>
      <c r="J29" s="215"/>
    </row>
    <row r="30" spans="1:10" ht="17.25" customHeight="1">
      <c r="A30" s="24"/>
      <c r="B30" s="25"/>
      <c r="C30" s="25" t="s">
        <v>38</v>
      </c>
      <c r="D30" s="6" t="s">
        <v>75</v>
      </c>
      <c r="E30" s="141">
        <v>168085</v>
      </c>
      <c r="F30" s="174"/>
      <c r="G30" s="174"/>
      <c r="H30" s="141">
        <v>168085</v>
      </c>
      <c r="I30" s="215"/>
      <c r="J30" s="215"/>
    </row>
    <row r="31" spans="1:10" ht="16.5" customHeight="1">
      <c r="A31" s="24"/>
      <c r="B31" s="25"/>
      <c r="C31" s="25" t="s">
        <v>39</v>
      </c>
      <c r="D31" s="15" t="s">
        <v>76</v>
      </c>
      <c r="E31" s="141">
        <v>42249</v>
      </c>
      <c r="F31" s="174"/>
      <c r="G31" s="174"/>
      <c r="H31" s="141">
        <v>42249</v>
      </c>
      <c r="I31" s="215"/>
      <c r="J31" s="215"/>
    </row>
    <row r="32" spans="1:10" ht="16.5" customHeight="1">
      <c r="A32" s="24"/>
      <c r="B32" s="25"/>
      <c r="C32" s="25" t="s">
        <v>40</v>
      </c>
      <c r="D32" s="15" t="s">
        <v>77</v>
      </c>
      <c r="E32" s="141">
        <v>16000</v>
      </c>
      <c r="F32" s="174"/>
      <c r="G32" s="174"/>
      <c r="H32" s="141">
        <v>16000</v>
      </c>
      <c r="I32" s="215"/>
      <c r="J32" s="215"/>
    </row>
    <row r="33" spans="1:10" ht="21" customHeight="1">
      <c r="A33" s="24"/>
      <c r="B33" s="25"/>
      <c r="C33" s="25" t="s">
        <v>41</v>
      </c>
      <c r="D33" s="15" t="s">
        <v>79</v>
      </c>
      <c r="E33" s="141">
        <v>1000</v>
      </c>
      <c r="F33" s="174"/>
      <c r="G33" s="174"/>
      <c r="H33" s="141">
        <v>1000</v>
      </c>
      <c r="I33" s="215"/>
      <c r="J33" s="215"/>
    </row>
    <row r="34" spans="1:10" ht="51">
      <c r="A34" s="22"/>
      <c r="B34" s="98" t="s">
        <v>42</v>
      </c>
      <c r="C34" s="98"/>
      <c r="D34" s="101" t="s">
        <v>279</v>
      </c>
      <c r="E34" s="100">
        <f>SUM(E35:E41)</f>
        <v>1171059</v>
      </c>
      <c r="F34" s="101"/>
      <c r="G34" s="101"/>
      <c r="H34" s="100">
        <f>SUM(H35:H41)</f>
        <v>1171059</v>
      </c>
      <c r="I34" s="212"/>
      <c r="J34" s="212"/>
    </row>
    <row r="35" spans="1:11" ht="12.75">
      <c r="A35" s="24"/>
      <c r="B35" s="25"/>
      <c r="C35" s="25" t="s">
        <v>37</v>
      </c>
      <c r="D35" s="15" t="s">
        <v>74</v>
      </c>
      <c r="E35" s="141">
        <v>419700</v>
      </c>
      <c r="F35" s="174"/>
      <c r="G35" s="174"/>
      <c r="H35" s="141">
        <v>419700</v>
      </c>
      <c r="I35" s="215"/>
      <c r="J35" s="215"/>
      <c r="K35" s="48"/>
    </row>
    <row r="36" spans="1:10" ht="12.75">
      <c r="A36" s="22"/>
      <c r="B36" s="23"/>
      <c r="C36" s="23" t="s">
        <v>38</v>
      </c>
      <c r="D36" s="6" t="s">
        <v>75</v>
      </c>
      <c r="E36" s="141">
        <v>648096</v>
      </c>
      <c r="F36" s="174"/>
      <c r="G36" s="174"/>
      <c r="H36" s="141">
        <v>648096</v>
      </c>
      <c r="I36" s="215"/>
      <c r="J36" s="215"/>
    </row>
    <row r="37" spans="1:10" ht="12.75">
      <c r="A37" s="24"/>
      <c r="B37" s="25"/>
      <c r="C37" s="25" t="s">
        <v>39</v>
      </c>
      <c r="D37" s="15" t="s">
        <v>76</v>
      </c>
      <c r="E37" s="141">
        <v>3263</v>
      </c>
      <c r="F37" s="174"/>
      <c r="G37" s="174"/>
      <c r="H37" s="141">
        <v>3263</v>
      </c>
      <c r="I37" s="215"/>
      <c r="J37" s="215"/>
    </row>
    <row r="38" spans="1:10" ht="12.75">
      <c r="A38" s="24"/>
      <c r="B38" s="25"/>
      <c r="C38" s="25" t="s">
        <v>40</v>
      </c>
      <c r="D38" s="15" t="s">
        <v>77</v>
      </c>
      <c r="E38" s="141">
        <v>21000</v>
      </c>
      <c r="F38" s="174"/>
      <c r="G38" s="174"/>
      <c r="H38" s="141">
        <v>21000</v>
      </c>
      <c r="I38" s="215"/>
      <c r="J38" s="215"/>
    </row>
    <row r="39" spans="1:10" ht="12.75">
      <c r="A39" s="24"/>
      <c r="B39" s="25"/>
      <c r="C39" s="25" t="s">
        <v>43</v>
      </c>
      <c r="D39" s="15" t="s">
        <v>78</v>
      </c>
      <c r="E39" s="141">
        <v>3000</v>
      </c>
      <c r="F39" s="174"/>
      <c r="G39" s="174"/>
      <c r="H39" s="141">
        <v>3000</v>
      </c>
      <c r="I39" s="215"/>
      <c r="J39" s="215"/>
    </row>
    <row r="40" spans="1:10" ht="12.75">
      <c r="A40" s="24"/>
      <c r="B40" s="25"/>
      <c r="C40" s="25" t="s">
        <v>41</v>
      </c>
      <c r="D40" s="15" t="s">
        <v>79</v>
      </c>
      <c r="E40" s="141">
        <v>74000</v>
      </c>
      <c r="F40" s="174"/>
      <c r="G40" s="174"/>
      <c r="H40" s="141">
        <v>74000</v>
      </c>
      <c r="I40" s="215"/>
      <c r="J40" s="215"/>
    </row>
    <row r="41" spans="1:10" ht="25.5">
      <c r="A41" s="22"/>
      <c r="B41" s="23"/>
      <c r="C41" s="23" t="s">
        <v>34</v>
      </c>
      <c r="D41" s="9" t="s">
        <v>92</v>
      </c>
      <c r="E41" s="141">
        <v>2000</v>
      </c>
      <c r="F41" s="36"/>
      <c r="G41" s="36"/>
      <c r="H41" s="141">
        <v>2000</v>
      </c>
      <c r="I41" s="215"/>
      <c r="J41" s="215"/>
    </row>
    <row r="42" spans="1:10" ht="25.5">
      <c r="A42" s="24"/>
      <c r="B42" s="95" t="s">
        <v>44</v>
      </c>
      <c r="C42" s="95"/>
      <c r="D42" s="101" t="s">
        <v>118</v>
      </c>
      <c r="E42" s="97">
        <f>SUM(E43:E46)</f>
        <v>161000</v>
      </c>
      <c r="F42" s="101"/>
      <c r="G42" s="101"/>
      <c r="H42" s="97">
        <f>SUM(H43:H46)</f>
        <v>161000</v>
      </c>
      <c r="I42" s="212"/>
      <c r="J42" s="212"/>
    </row>
    <row r="43" spans="1:10" ht="12.75">
      <c r="A43" s="22"/>
      <c r="B43" s="23"/>
      <c r="C43" s="23" t="s">
        <v>45</v>
      </c>
      <c r="D43" s="6" t="s">
        <v>80</v>
      </c>
      <c r="E43" s="141">
        <v>18000</v>
      </c>
      <c r="F43" s="174"/>
      <c r="G43" s="174"/>
      <c r="H43" s="141">
        <v>18000</v>
      </c>
      <c r="I43" s="215"/>
      <c r="J43" s="215"/>
    </row>
    <row r="44" spans="1:10" ht="12.75">
      <c r="A44" s="24"/>
      <c r="B44" s="25"/>
      <c r="C44" s="25" t="s">
        <v>46</v>
      </c>
      <c r="D44" s="15" t="s">
        <v>81</v>
      </c>
      <c r="E44" s="141">
        <v>4000</v>
      </c>
      <c r="F44" s="174"/>
      <c r="G44" s="174"/>
      <c r="H44" s="141">
        <v>4000</v>
      </c>
      <c r="I44" s="215"/>
      <c r="J44" s="215"/>
    </row>
    <row r="45" spans="1:10" ht="25.5">
      <c r="A45" s="24"/>
      <c r="B45" s="25"/>
      <c r="C45" s="25" t="s">
        <v>64</v>
      </c>
      <c r="D45" s="9" t="s">
        <v>95</v>
      </c>
      <c r="E45" s="141">
        <v>89000</v>
      </c>
      <c r="F45" s="36"/>
      <c r="G45" s="36"/>
      <c r="H45" s="141">
        <v>89000</v>
      </c>
      <c r="I45" s="215"/>
      <c r="J45" s="215"/>
    </row>
    <row r="46" spans="1:10" ht="38.25">
      <c r="A46" s="24"/>
      <c r="B46" s="25"/>
      <c r="C46" s="139" t="s">
        <v>17</v>
      </c>
      <c r="D46" s="35" t="s">
        <v>87</v>
      </c>
      <c r="E46" s="140">
        <v>50000</v>
      </c>
      <c r="F46" s="36"/>
      <c r="G46" s="36"/>
      <c r="H46" s="140">
        <v>50000</v>
      </c>
      <c r="I46" s="214"/>
      <c r="J46" s="214"/>
    </row>
    <row r="47" spans="1:10" ht="25.5">
      <c r="A47" s="24"/>
      <c r="B47" s="95" t="s">
        <v>47</v>
      </c>
      <c r="C47" s="95"/>
      <c r="D47" s="101" t="s">
        <v>119</v>
      </c>
      <c r="E47" s="97">
        <f>SUM(E48:E49)</f>
        <v>642474</v>
      </c>
      <c r="F47" s="101"/>
      <c r="G47" s="101"/>
      <c r="H47" s="97">
        <f>SUM(H48:H49)</f>
        <v>642474</v>
      </c>
      <c r="I47" s="212"/>
      <c r="J47" s="212"/>
    </row>
    <row r="48" spans="1:10" ht="12.75">
      <c r="A48" s="22"/>
      <c r="B48" s="23"/>
      <c r="C48" s="23" t="s">
        <v>48</v>
      </c>
      <c r="D48" s="6" t="s">
        <v>83</v>
      </c>
      <c r="E48" s="140">
        <v>618974</v>
      </c>
      <c r="F48" s="174"/>
      <c r="G48" s="174"/>
      <c r="H48" s="140">
        <v>618974</v>
      </c>
      <c r="I48" s="214"/>
      <c r="J48" s="214"/>
    </row>
    <row r="49" spans="1:10" ht="12.75">
      <c r="A49" s="24"/>
      <c r="B49" s="25"/>
      <c r="C49" s="25" t="s">
        <v>49</v>
      </c>
      <c r="D49" s="15" t="s">
        <v>84</v>
      </c>
      <c r="E49" s="141">
        <v>23500</v>
      </c>
      <c r="F49" s="174"/>
      <c r="G49" s="174"/>
      <c r="H49" s="141">
        <v>23500</v>
      </c>
      <c r="I49" s="215"/>
      <c r="J49" s="215"/>
    </row>
    <row r="50" spans="1:10" ht="12.75">
      <c r="A50" s="89" t="s">
        <v>50</v>
      </c>
      <c r="B50" s="93"/>
      <c r="C50" s="93"/>
      <c r="D50" s="94" t="s">
        <v>120</v>
      </c>
      <c r="E50" s="92">
        <f>E51+E53+E55+E58</f>
        <v>4023129</v>
      </c>
      <c r="F50" s="94">
        <f>SUM(F51)</f>
        <v>361516</v>
      </c>
      <c r="G50" s="94"/>
      <c r="H50" s="92">
        <f>H51+H53+H55+H58</f>
        <v>4384645</v>
      </c>
      <c r="I50" s="211"/>
      <c r="J50" s="211"/>
    </row>
    <row r="51" spans="1:10" ht="12.75">
      <c r="A51" s="24"/>
      <c r="B51" s="95" t="s">
        <v>51</v>
      </c>
      <c r="C51" s="95"/>
      <c r="D51" s="96" t="s">
        <v>121</v>
      </c>
      <c r="E51" s="143">
        <v>2498171</v>
      </c>
      <c r="F51" s="133">
        <f>SUM(F52)</f>
        <v>361516</v>
      </c>
      <c r="G51" s="133"/>
      <c r="H51" s="143">
        <f>H52</f>
        <v>2859687</v>
      </c>
      <c r="I51" s="212"/>
      <c r="J51" s="212"/>
    </row>
    <row r="52" spans="1:10" ht="12.75">
      <c r="A52" s="24"/>
      <c r="B52" s="25"/>
      <c r="C52" s="25" t="s">
        <v>52</v>
      </c>
      <c r="D52" s="15" t="s">
        <v>85</v>
      </c>
      <c r="E52" s="140">
        <v>2498171</v>
      </c>
      <c r="F52" s="174">
        <v>361516</v>
      </c>
      <c r="G52" s="174"/>
      <c r="H52" s="140">
        <f>SUM(E52:G52)</f>
        <v>2859687</v>
      </c>
      <c r="I52" s="214"/>
      <c r="J52" s="214"/>
    </row>
    <row r="53" spans="1:10" ht="25.5">
      <c r="A53" s="24"/>
      <c r="B53" s="95" t="s">
        <v>53</v>
      </c>
      <c r="C53" s="95"/>
      <c r="D53" s="101" t="s">
        <v>122</v>
      </c>
      <c r="E53" s="143">
        <v>1291242</v>
      </c>
      <c r="F53" s="205"/>
      <c r="G53" s="205"/>
      <c r="H53" s="143">
        <v>1291242</v>
      </c>
      <c r="I53" s="212"/>
      <c r="J53" s="212"/>
    </row>
    <row r="54" spans="1:10" ht="12.75">
      <c r="A54" s="24"/>
      <c r="B54" s="25"/>
      <c r="C54" s="25" t="s">
        <v>52</v>
      </c>
      <c r="D54" s="15" t="s">
        <v>85</v>
      </c>
      <c r="E54" s="140">
        <v>1291242</v>
      </c>
      <c r="F54" s="174"/>
      <c r="G54" s="174"/>
      <c r="H54" s="140">
        <v>1291242</v>
      </c>
      <c r="I54" s="214"/>
      <c r="J54" s="214"/>
    </row>
    <row r="55" spans="1:10" ht="12.75">
      <c r="A55" s="22"/>
      <c r="B55" s="98" t="s">
        <v>54</v>
      </c>
      <c r="C55" s="98"/>
      <c r="D55" s="102" t="s">
        <v>123</v>
      </c>
      <c r="E55" s="143">
        <f>SUM(E56:E57)</f>
        <v>4500</v>
      </c>
      <c r="F55" s="133"/>
      <c r="G55" s="133"/>
      <c r="H55" s="143">
        <f>SUM(H56:H57)</f>
        <v>4500</v>
      </c>
      <c r="I55" s="212"/>
      <c r="J55" s="212"/>
    </row>
    <row r="56" spans="1:10" ht="12.75">
      <c r="A56" s="24"/>
      <c r="B56" s="25"/>
      <c r="C56" s="25" t="s">
        <v>55</v>
      </c>
      <c r="D56" s="15" t="s">
        <v>94</v>
      </c>
      <c r="E56" s="141">
        <v>1000</v>
      </c>
      <c r="F56" s="174"/>
      <c r="G56" s="174"/>
      <c r="H56" s="141">
        <v>1000</v>
      </c>
      <c r="I56" s="215"/>
      <c r="J56" s="215"/>
    </row>
    <row r="57" spans="1:10" ht="12.75">
      <c r="A57" s="22"/>
      <c r="B57" s="23"/>
      <c r="C57" s="23" t="s">
        <v>27</v>
      </c>
      <c r="D57" s="15" t="s">
        <v>91</v>
      </c>
      <c r="E57" s="141">
        <v>3500</v>
      </c>
      <c r="F57" s="174"/>
      <c r="G57" s="174"/>
      <c r="H57" s="141">
        <v>3500</v>
      </c>
      <c r="I57" s="215"/>
      <c r="J57" s="215"/>
    </row>
    <row r="58" spans="1:10" ht="25.5">
      <c r="A58" s="24"/>
      <c r="B58" s="95" t="s">
        <v>56</v>
      </c>
      <c r="C58" s="95"/>
      <c r="D58" s="101" t="s">
        <v>124</v>
      </c>
      <c r="E58" s="143">
        <v>229216</v>
      </c>
      <c r="F58" s="205"/>
      <c r="G58" s="205"/>
      <c r="H58" s="143">
        <v>229216</v>
      </c>
      <c r="I58" s="212"/>
      <c r="J58" s="212"/>
    </row>
    <row r="59" spans="1:10" ht="12.75">
      <c r="A59" s="24"/>
      <c r="B59" s="25"/>
      <c r="C59" s="25" t="s">
        <v>52</v>
      </c>
      <c r="D59" s="15" t="s">
        <v>85</v>
      </c>
      <c r="E59" s="146">
        <v>229216</v>
      </c>
      <c r="F59" s="174"/>
      <c r="G59" s="174"/>
      <c r="H59" s="146">
        <v>229216</v>
      </c>
      <c r="I59" s="213"/>
      <c r="J59" s="213"/>
    </row>
    <row r="60" spans="1:10" ht="12.75">
      <c r="A60" s="84" t="s">
        <v>57</v>
      </c>
      <c r="B60" s="85"/>
      <c r="C60" s="85"/>
      <c r="D60" s="86" t="s">
        <v>125</v>
      </c>
      <c r="E60" s="87">
        <f>E61+E63</f>
        <v>32000</v>
      </c>
      <c r="F60" s="86"/>
      <c r="G60" s="86">
        <f>SUM(G63)</f>
        <v>-24585</v>
      </c>
      <c r="H60" s="87">
        <f>H61+H63</f>
        <v>7415</v>
      </c>
      <c r="I60" s="211"/>
      <c r="J60" s="211"/>
    </row>
    <row r="61" spans="1:10" ht="12.75">
      <c r="A61" s="24"/>
      <c r="B61" s="95" t="s">
        <v>60</v>
      </c>
      <c r="C61" s="95"/>
      <c r="D61" s="96" t="s">
        <v>127</v>
      </c>
      <c r="E61" s="143">
        <v>3000</v>
      </c>
      <c r="F61" s="133"/>
      <c r="G61" s="133"/>
      <c r="H61" s="143">
        <v>3000</v>
      </c>
      <c r="I61" s="212"/>
      <c r="J61" s="212"/>
    </row>
    <row r="62" spans="1:10" ht="12.75">
      <c r="A62" s="22"/>
      <c r="B62" s="23"/>
      <c r="C62" s="23" t="s">
        <v>25</v>
      </c>
      <c r="D62" s="6" t="s">
        <v>90</v>
      </c>
      <c r="E62" s="141">
        <v>3000</v>
      </c>
      <c r="F62" s="174"/>
      <c r="G62" s="174"/>
      <c r="H62" s="141">
        <v>3000</v>
      </c>
      <c r="I62" s="215"/>
      <c r="J62" s="215"/>
    </row>
    <row r="63" spans="1:10" ht="12.75">
      <c r="A63" s="24"/>
      <c r="B63" s="95" t="s">
        <v>61</v>
      </c>
      <c r="C63" s="95"/>
      <c r="D63" s="96" t="s">
        <v>99</v>
      </c>
      <c r="E63" s="143">
        <v>29000</v>
      </c>
      <c r="F63" s="133"/>
      <c r="G63" s="133">
        <f>G64</f>
        <v>-24585</v>
      </c>
      <c r="H63" s="143">
        <f>SUM(E63:G63)</f>
        <v>4415</v>
      </c>
      <c r="I63" s="212"/>
      <c r="J63" s="212"/>
    </row>
    <row r="64" spans="1:10" ht="38.25">
      <c r="A64" s="24"/>
      <c r="B64" s="25"/>
      <c r="C64" s="25" t="s">
        <v>59</v>
      </c>
      <c r="D64" s="35" t="s">
        <v>93</v>
      </c>
      <c r="E64" s="140">
        <v>29000</v>
      </c>
      <c r="F64" s="36"/>
      <c r="G64" s="36">
        <v>-24585</v>
      </c>
      <c r="H64" s="140">
        <f>SUM(E64:G64)</f>
        <v>4415</v>
      </c>
      <c r="I64" s="214"/>
      <c r="J64" s="214"/>
    </row>
    <row r="65" spans="1:11" ht="12.75">
      <c r="A65" s="84" t="s">
        <v>65</v>
      </c>
      <c r="B65" s="85"/>
      <c r="C65" s="85"/>
      <c r="D65" s="86" t="s">
        <v>130</v>
      </c>
      <c r="E65" s="87">
        <f>E66+E68+E70+E73+E76</f>
        <v>1723500</v>
      </c>
      <c r="F65" s="219">
        <f>F66+F70+F73</f>
        <v>141156</v>
      </c>
      <c r="G65" s="86">
        <f>G68+G70+G76</f>
        <v>-3926</v>
      </c>
      <c r="H65" s="87">
        <f>H66+H68+H70+H73+H76</f>
        <v>1860730</v>
      </c>
      <c r="I65" s="211"/>
      <c r="J65" s="211"/>
      <c r="K65" s="48"/>
    </row>
    <row r="66" spans="1:10" ht="51">
      <c r="A66" s="22"/>
      <c r="B66" s="98" t="s">
        <v>66</v>
      </c>
      <c r="C66" s="98"/>
      <c r="D66" s="99" t="s">
        <v>131</v>
      </c>
      <c r="E66" s="143">
        <v>1416000</v>
      </c>
      <c r="F66" s="205">
        <f>SUM(F67)</f>
        <v>129229</v>
      </c>
      <c r="G66" s="205"/>
      <c r="H66" s="143">
        <f aca="true" t="shared" si="0" ref="H66:H73">SUM(E66:G66)</f>
        <v>1545229</v>
      </c>
      <c r="I66" s="212"/>
      <c r="J66" s="212"/>
    </row>
    <row r="67" spans="1:10" ht="38.25">
      <c r="A67" s="24"/>
      <c r="B67" s="25"/>
      <c r="C67" s="25" t="s">
        <v>9</v>
      </c>
      <c r="D67" s="19" t="s">
        <v>10</v>
      </c>
      <c r="E67" s="146">
        <v>1416000</v>
      </c>
      <c r="F67" s="204">
        <v>129229</v>
      </c>
      <c r="G67" s="204"/>
      <c r="H67" s="146">
        <f t="shared" si="0"/>
        <v>1545229</v>
      </c>
      <c r="I67" s="213"/>
      <c r="J67" s="213"/>
    </row>
    <row r="68" spans="1:10" ht="51">
      <c r="A68" s="24"/>
      <c r="B68" s="95" t="s">
        <v>67</v>
      </c>
      <c r="C68" s="95"/>
      <c r="D68" s="101" t="s">
        <v>132</v>
      </c>
      <c r="E68" s="143">
        <v>8000</v>
      </c>
      <c r="F68" s="205"/>
      <c r="G68" s="205">
        <f>SUM(G69)</f>
        <v>-228</v>
      </c>
      <c r="H68" s="143">
        <f t="shared" si="0"/>
        <v>7772</v>
      </c>
      <c r="I68" s="212"/>
      <c r="J68" s="212"/>
    </row>
    <row r="69" spans="1:10" ht="38.25">
      <c r="A69" s="24"/>
      <c r="B69" s="25"/>
      <c r="C69" s="25" t="s">
        <v>9</v>
      </c>
      <c r="D69" s="19" t="s">
        <v>10</v>
      </c>
      <c r="E69" s="146">
        <v>8000</v>
      </c>
      <c r="F69" s="204"/>
      <c r="G69" s="204">
        <v>-228</v>
      </c>
      <c r="H69" s="146">
        <f t="shared" si="0"/>
        <v>7772</v>
      </c>
      <c r="I69" s="213"/>
      <c r="J69" s="213"/>
    </row>
    <row r="70" spans="1:10" ht="25.5">
      <c r="A70" s="22"/>
      <c r="B70" s="98" t="s">
        <v>68</v>
      </c>
      <c r="C70" s="98"/>
      <c r="D70" s="99" t="s">
        <v>133</v>
      </c>
      <c r="E70" s="143">
        <f>SUM(E71:E72)</f>
        <v>157000</v>
      </c>
      <c r="F70" s="205">
        <f>SUM(F71:F72)</f>
        <v>10314</v>
      </c>
      <c r="G70" s="205">
        <f>SUM(G71)</f>
        <v>-3066</v>
      </c>
      <c r="H70" s="143">
        <f t="shared" si="0"/>
        <v>164248</v>
      </c>
      <c r="I70" s="212"/>
      <c r="J70" s="212"/>
    </row>
    <row r="71" spans="1:10" ht="38.25">
      <c r="A71" s="24"/>
      <c r="B71" s="25"/>
      <c r="C71" s="25" t="s">
        <v>9</v>
      </c>
      <c r="D71" s="19" t="s">
        <v>10</v>
      </c>
      <c r="E71" s="146">
        <v>67000</v>
      </c>
      <c r="F71" s="204"/>
      <c r="G71" s="204">
        <v>-3066</v>
      </c>
      <c r="H71" s="146">
        <f t="shared" si="0"/>
        <v>63934</v>
      </c>
      <c r="I71" s="213"/>
      <c r="J71" s="213"/>
    </row>
    <row r="72" spans="1:10" ht="38.25">
      <c r="A72" s="22"/>
      <c r="B72" s="23"/>
      <c r="C72" s="23" t="s">
        <v>59</v>
      </c>
      <c r="D72" s="35" t="s">
        <v>93</v>
      </c>
      <c r="E72" s="146">
        <v>90000</v>
      </c>
      <c r="F72" s="36">
        <v>10314</v>
      </c>
      <c r="G72" s="36"/>
      <c r="H72" s="146">
        <f t="shared" si="0"/>
        <v>100314</v>
      </c>
      <c r="I72" s="213"/>
      <c r="J72" s="213"/>
    </row>
    <row r="73" spans="1:10" ht="12.75">
      <c r="A73" s="24"/>
      <c r="B73" s="95" t="s">
        <v>69</v>
      </c>
      <c r="C73" s="95"/>
      <c r="D73" s="96" t="s">
        <v>134</v>
      </c>
      <c r="E73" s="143">
        <v>81000</v>
      </c>
      <c r="F73" s="218">
        <f>SUM(F75)</f>
        <v>1613</v>
      </c>
      <c r="G73" s="133"/>
      <c r="H73" s="143">
        <f t="shared" si="0"/>
        <v>82613</v>
      </c>
      <c r="I73" s="212"/>
      <c r="J73" s="212"/>
    </row>
    <row r="74" spans="1:10" ht="12.75">
      <c r="A74" s="24"/>
      <c r="B74" s="32"/>
      <c r="C74" s="49" t="s">
        <v>27</v>
      </c>
      <c r="D74" s="15" t="s">
        <v>91</v>
      </c>
      <c r="E74" s="146">
        <v>30000</v>
      </c>
      <c r="F74" s="174"/>
      <c r="G74" s="174"/>
      <c r="H74" s="146">
        <v>30000</v>
      </c>
      <c r="I74" s="213"/>
      <c r="J74" s="213"/>
    </row>
    <row r="75" spans="1:10" ht="38.25">
      <c r="A75" s="22"/>
      <c r="B75" s="23"/>
      <c r="C75" s="23" t="s">
        <v>59</v>
      </c>
      <c r="D75" s="35" t="s">
        <v>93</v>
      </c>
      <c r="E75" s="146">
        <v>51000</v>
      </c>
      <c r="F75" s="36">
        <v>1613</v>
      </c>
      <c r="G75" s="36"/>
      <c r="H75" s="146">
        <f>SUM(E75:G75)</f>
        <v>52613</v>
      </c>
      <c r="I75" s="213"/>
      <c r="J75" s="213"/>
    </row>
    <row r="76" spans="1:10" ht="12.75">
      <c r="A76" s="24"/>
      <c r="B76" s="95" t="s">
        <v>70</v>
      </c>
      <c r="C76" s="95"/>
      <c r="D76" s="96" t="s">
        <v>99</v>
      </c>
      <c r="E76" s="143">
        <f>SUM(E77:E78)</f>
        <v>61500</v>
      </c>
      <c r="F76" s="133"/>
      <c r="G76" s="133">
        <f>SUM(G77:G78)</f>
        <v>-632</v>
      </c>
      <c r="H76" s="143">
        <f>SUM(H77:H78)</f>
        <v>60868</v>
      </c>
      <c r="I76" s="212"/>
      <c r="J76" s="212"/>
    </row>
    <row r="77" spans="1:10" ht="12.75">
      <c r="A77" s="22"/>
      <c r="B77" s="23"/>
      <c r="C77" s="23" t="s">
        <v>27</v>
      </c>
      <c r="D77" s="15" t="s">
        <v>91</v>
      </c>
      <c r="E77" s="141">
        <v>20500</v>
      </c>
      <c r="F77" s="174"/>
      <c r="G77" s="174"/>
      <c r="H77" s="141">
        <v>20500</v>
      </c>
      <c r="I77" s="215"/>
      <c r="J77" s="215"/>
    </row>
    <row r="78" spans="1:10" ht="38.25">
      <c r="A78" s="24"/>
      <c r="B78" s="25"/>
      <c r="C78" s="25" t="s">
        <v>59</v>
      </c>
      <c r="D78" s="35" t="s">
        <v>93</v>
      </c>
      <c r="E78" s="159">
        <v>41000</v>
      </c>
      <c r="F78" s="36"/>
      <c r="G78" s="36">
        <v>-632</v>
      </c>
      <c r="H78" s="159">
        <f>SUM(E78:G78)</f>
        <v>40368</v>
      </c>
      <c r="I78" s="213"/>
      <c r="J78" s="213"/>
    </row>
    <row r="79" spans="1:10" ht="25.5">
      <c r="A79" s="155" t="s">
        <v>286</v>
      </c>
      <c r="B79" s="156"/>
      <c r="C79" s="156"/>
      <c r="D79" s="157" t="s">
        <v>287</v>
      </c>
      <c r="E79" s="142">
        <v>100000</v>
      </c>
      <c r="F79" s="157"/>
      <c r="G79" s="157"/>
      <c r="H79" s="142">
        <v>100000</v>
      </c>
      <c r="I79" s="211"/>
      <c r="J79" s="211"/>
    </row>
    <row r="80" spans="1:10" ht="25.5">
      <c r="A80" s="154"/>
      <c r="B80" s="151" t="s">
        <v>281</v>
      </c>
      <c r="C80" s="152"/>
      <c r="D80" s="153" t="s">
        <v>283</v>
      </c>
      <c r="E80" s="158">
        <v>100000</v>
      </c>
      <c r="F80" s="153"/>
      <c r="G80" s="153"/>
      <c r="H80" s="158">
        <v>100000</v>
      </c>
      <c r="I80" s="212"/>
      <c r="J80" s="212"/>
    </row>
    <row r="81" spans="1:10" ht="39" thickBot="1">
      <c r="A81" s="24"/>
      <c r="B81" s="25"/>
      <c r="C81" s="25" t="s">
        <v>282</v>
      </c>
      <c r="D81" s="35" t="s">
        <v>284</v>
      </c>
      <c r="E81" s="146">
        <v>100000</v>
      </c>
      <c r="F81" s="36"/>
      <c r="G81" s="36"/>
      <c r="H81" s="146">
        <v>100000</v>
      </c>
      <c r="I81" s="213"/>
      <c r="J81" s="213"/>
    </row>
    <row r="82" spans="1:10" ht="13.5" thickBot="1">
      <c r="A82" s="167"/>
      <c r="B82" s="168"/>
      <c r="C82" s="168"/>
      <c r="D82" s="169" t="s">
        <v>73</v>
      </c>
      <c r="E82" s="170">
        <f>+E7+E12+E19+E22+E25+E50+E60+E65+E79</f>
        <v>9672929</v>
      </c>
      <c r="F82" s="169"/>
      <c r="G82" s="169"/>
      <c r="H82" s="170">
        <f>+H7+H12+H19+H22+H25+H50+H60+H65+H79</f>
        <v>9875004</v>
      </c>
      <c r="I82" s="216"/>
      <c r="J82" s="216"/>
    </row>
    <row r="83" spans="1:11" ht="13.5" thickBot="1">
      <c r="A83" s="161"/>
      <c r="B83" s="162"/>
      <c r="C83" s="162"/>
      <c r="D83" s="171" t="s">
        <v>280</v>
      </c>
      <c r="E83" s="163"/>
      <c r="F83" s="5"/>
      <c r="G83" s="5"/>
      <c r="H83" s="163"/>
      <c r="I83" s="164"/>
      <c r="J83" s="164"/>
      <c r="K83" s="48"/>
    </row>
    <row r="84" spans="1:10" ht="12.75">
      <c r="A84" s="161"/>
      <c r="B84" s="135"/>
      <c r="C84" s="162"/>
      <c r="D84" s="172" t="s">
        <v>301</v>
      </c>
      <c r="E84" s="150">
        <v>8646076</v>
      </c>
      <c r="F84" s="220">
        <f>F65+F50</f>
        <v>502672</v>
      </c>
      <c r="G84" s="206">
        <f>G65+G60</f>
        <v>-28511</v>
      </c>
      <c r="H84" s="150">
        <f>SUM(E84:G84)</f>
        <v>9120237</v>
      </c>
      <c r="I84" s="217"/>
      <c r="J84" s="217"/>
    </row>
    <row r="85" spans="1:11" ht="12.75">
      <c r="A85" s="161"/>
      <c r="B85" s="162"/>
      <c r="C85" s="162"/>
      <c r="D85" s="46" t="s">
        <v>300</v>
      </c>
      <c r="E85" s="149">
        <v>1026853</v>
      </c>
      <c r="F85" s="207"/>
      <c r="G85" s="207">
        <v>-272086</v>
      </c>
      <c r="H85" s="149">
        <v>754767</v>
      </c>
      <c r="I85" s="165"/>
      <c r="J85" s="165"/>
      <c r="K85" s="48"/>
    </row>
    <row r="86" spans="1:11" ht="12.75">
      <c r="A86" s="161"/>
      <c r="B86" s="162"/>
      <c r="C86" s="162"/>
      <c r="D86" s="138"/>
      <c r="E86" s="138"/>
      <c r="F86" s="138"/>
      <c r="G86" s="138"/>
      <c r="H86" s="163"/>
      <c r="I86" s="164"/>
      <c r="J86" s="164"/>
      <c r="K86" s="48"/>
    </row>
    <row r="87" spans="1:10" ht="12.75">
      <c r="A87" s="161"/>
      <c r="B87" s="162"/>
      <c r="C87" s="162"/>
      <c r="D87" s="5"/>
      <c r="E87" s="5"/>
      <c r="F87" s="5"/>
      <c r="G87" s="5"/>
      <c r="H87" s="164"/>
      <c r="I87" s="164"/>
      <c r="J87" s="164"/>
    </row>
    <row r="88" spans="1:10" ht="12.75">
      <c r="A88" s="161"/>
      <c r="B88" s="162"/>
      <c r="C88" s="162"/>
      <c r="D88" s="5"/>
      <c r="E88" s="5"/>
      <c r="F88" s="5"/>
      <c r="G88" s="5"/>
      <c r="H88" s="164"/>
      <c r="I88" s="164"/>
      <c r="J88" s="164"/>
    </row>
    <row r="89" spans="1:10" ht="12.75">
      <c r="A89" s="161"/>
      <c r="B89" s="162"/>
      <c r="C89" s="162"/>
      <c r="D89" s="5"/>
      <c r="E89" s="5"/>
      <c r="F89" s="5"/>
      <c r="G89" s="5"/>
      <c r="H89" s="164"/>
      <c r="I89" s="164"/>
      <c r="J89" s="164"/>
    </row>
    <row r="90" spans="1:10" ht="12.75">
      <c r="A90" s="161"/>
      <c r="B90" s="162"/>
      <c r="C90" s="162"/>
      <c r="D90" s="5"/>
      <c r="E90" s="5"/>
      <c r="F90" s="5"/>
      <c r="G90" s="5"/>
      <c r="H90" s="164"/>
      <c r="I90" s="164"/>
      <c r="J90" s="164"/>
    </row>
    <row r="91" spans="1:10" ht="12.75">
      <c r="A91" s="161"/>
      <c r="B91" s="162"/>
      <c r="C91" s="162"/>
      <c r="D91" s="5"/>
      <c r="E91" s="5"/>
      <c r="F91" s="5"/>
      <c r="G91" s="5"/>
      <c r="H91" s="164"/>
      <c r="I91" s="164"/>
      <c r="J91" s="164"/>
    </row>
    <row r="92" spans="1:10" ht="12.75">
      <c r="A92" s="161"/>
      <c r="B92" s="162"/>
      <c r="C92" s="162"/>
      <c r="D92" s="5"/>
      <c r="E92" s="5"/>
      <c r="F92" s="5"/>
      <c r="G92" s="5"/>
      <c r="H92" s="165"/>
      <c r="I92" s="165"/>
      <c r="J92" s="165"/>
    </row>
    <row r="93" spans="1:10" ht="12.75">
      <c r="A93" s="161"/>
      <c r="B93" s="162"/>
      <c r="C93" s="162"/>
      <c r="D93" s="5"/>
      <c r="E93" s="5"/>
      <c r="F93" s="5"/>
      <c r="G93" s="5"/>
      <c r="H93" s="164"/>
      <c r="I93" s="164"/>
      <c r="J93" s="164"/>
    </row>
    <row r="94" spans="1:10" ht="12.75">
      <c r="A94" s="161"/>
      <c r="B94" s="162"/>
      <c r="C94" s="162"/>
      <c r="D94" s="5"/>
      <c r="E94" s="5"/>
      <c r="F94" s="5"/>
      <c r="G94" s="5"/>
      <c r="H94" s="164"/>
      <c r="I94" s="164"/>
      <c r="J94" s="164"/>
    </row>
    <row r="95" spans="1:10" ht="12.75">
      <c r="A95" s="161"/>
      <c r="B95" s="162"/>
      <c r="C95" s="162"/>
      <c r="D95" s="5"/>
      <c r="E95" s="5"/>
      <c r="F95" s="5"/>
      <c r="G95" s="5"/>
      <c r="H95" s="160"/>
      <c r="I95" s="160"/>
      <c r="J95" s="160"/>
    </row>
    <row r="96" spans="1:10" ht="12.75">
      <c r="A96" s="161"/>
      <c r="B96" s="162"/>
      <c r="C96" s="162"/>
      <c r="D96" s="5"/>
      <c r="E96" s="5"/>
      <c r="F96" s="5"/>
      <c r="G96" s="5"/>
      <c r="H96" s="164"/>
      <c r="I96" s="164"/>
      <c r="J96" s="164"/>
    </row>
    <row r="97" spans="1:10" ht="12.75">
      <c r="A97" s="161"/>
      <c r="B97" s="162"/>
      <c r="C97" s="162"/>
      <c r="D97" s="5"/>
      <c r="E97" s="5"/>
      <c r="F97" s="5"/>
      <c r="G97" s="5"/>
      <c r="H97" s="164"/>
      <c r="I97" s="164"/>
      <c r="J97" s="164"/>
    </row>
    <row r="98" spans="1:10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</row>
    <row r="99" spans="1:10" ht="12.75">
      <c r="A99" s="135"/>
      <c r="B99" s="135"/>
      <c r="C99" s="135"/>
      <c r="D99" s="135"/>
      <c r="E99" s="135"/>
      <c r="F99" s="135"/>
      <c r="G99" s="135"/>
      <c r="H99" s="166"/>
      <c r="I99" s="166"/>
      <c r="J99" s="166"/>
    </row>
    <row r="100" spans="1:10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</row>
  </sheetData>
  <sheetProtection/>
  <mergeCells count="7">
    <mergeCell ref="A1:H1"/>
    <mergeCell ref="A4:A5"/>
    <mergeCell ref="B4:B5"/>
    <mergeCell ref="C4:C5"/>
    <mergeCell ref="D4:D5"/>
    <mergeCell ref="H4:H5"/>
    <mergeCell ref="E4:E5"/>
  </mergeCells>
  <printOptions horizontalCentered="1"/>
  <pageMargins left="0.6692913385826772" right="0.5511811023622047" top="0.8661417322834646" bottom="0.5905511811023622" header="0.5118110236220472" footer="0.5118110236220472"/>
  <pageSetup horizontalDpi="600" verticalDpi="600" orientation="portrait" paperSize="8" scale="74" r:id="rId1"/>
  <headerFooter alignWithMargins="0">
    <oddHeader xml:space="preserve">&amp;R&amp;9Załącznik nr 1
do  Zarządzenia Nr 1/2008  Wójta Gminy Miłki  </oddHeader>
  </headerFooter>
  <rowBreaks count="2" manualBreakCount="2">
    <brk id="41" max="6" man="1"/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8"/>
  <sheetViews>
    <sheetView tabSelected="1" view="pageLayout" zoomScaleSheetLayoutView="75" workbookViewId="0" topLeftCell="A1">
      <selection activeCell="A318" sqref="A318"/>
    </sheetView>
  </sheetViews>
  <sheetFormatPr defaultColWidth="9.00390625" defaultRowHeight="12.75"/>
  <cols>
    <col min="1" max="1" width="4.875" style="1" customWidth="1"/>
    <col min="2" max="2" width="6.625" style="1" customWidth="1"/>
    <col min="3" max="3" width="6.125" style="1" customWidth="1"/>
    <col min="4" max="4" width="32.375" style="1" customWidth="1"/>
    <col min="5" max="5" width="11.375" style="1" customWidth="1"/>
    <col min="6" max="6" width="10.125" style="1" customWidth="1"/>
    <col min="7" max="7" width="12.375" style="1" customWidth="1"/>
    <col min="8" max="8" width="11.375" style="1" customWidth="1"/>
    <col min="9" max="16384" width="9.125" style="135" customWidth="1"/>
  </cols>
  <sheetData>
    <row r="1" spans="1:8" ht="18">
      <c r="A1" s="348" t="s">
        <v>290</v>
      </c>
      <c r="B1" s="348"/>
      <c r="C1" s="348"/>
      <c r="D1" s="348"/>
      <c r="E1" s="348"/>
      <c r="F1" s="203"/>
      <c r="G1" s="203"/>
      <c r="H1" s="203"/>
    </row>
    <row r="2" spans="1:8" ht="18">
      <c r="A2" s="3"/>
      <c r="B2" s="3"/>
      <c r="C2" s="3"/>
      <c r="D2" s="3"/>
      <c r="E2" s="3"/>
      <c r="F2" s="3"/>
      <c r="G2" s="3"/>
      <c r="H2" s="3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s="136" customFormat="1" ht="18.75" customHeight="1">
      <c r="A4" s="350" t="s">
        <v>0</v>
      </c>
      <c r="B4" s="350" t="s">
        <v>1</v>
      </c>
      <c r="C4" s="345" t="s">
        <v>6</v>
      </c>
      <c r="D4" s="349" t="s">
        <v>4</v>
      </c>
      <c r="E4" s="349" t="s">
        <v>312</v>
      </c>
      <c r="F4" s="345" t="s">
        <v>313</v>
      </c>
      <c r="G4" s="345" t="s">
        <v>314</v>
      </c>
      <c r="H4" s="345" t="s">
        <v>315</v>
      </c>
    </row>
    <row r="5" spans="1:8" s="136" customFormat="1" ht="20.25" customHeight="1">
      <c r="A5" s="350"/>
      <c r="B5" s="350"/>
      <c r="C5" s="346"/>
      <c r="D5" s="349"/>
      <c r="E5" s="349"/>
      <c r="F5" s="346"/>
      <c r="G5" s="346"/>
      <c r="H5" s="346"/>
    </row>
    <row r="6" spans="1:8" s="136" customFormat="1" ht="12.75">
      <c r="A6" s="350"/>
      <c r="B6" s="350"/>
      <c r="C6" s="347"/>
      <c r="D6" s="349"/>
      <c r="E6" s="349"/>
      <c r="F6" s="347"/>
      <c r="G6" s="347"/>
      <c r="H6" s="347"/>
    </row>
    <row r="7" spans="1:8" s="136" customFormat="1" ht="10.5" customHeight="1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229">
        <v>6</v>
      </c>
      <c r="G7" s="229">
        <v>7</v>
      </c>
      <c r="H7" s="229">
        <v>8</v>
      </c>
    </row>
    <row r="8" spans="1:8" s="136" customFormat="1" ht="16.5" customHeight="1" thickBot="1">
      <c r="A8" s="279" t="s">
        <v>8</v>
      </c>
      <c r="B8" s="280"/>
      <c r="C8" s="281"/>
      <c r="D8" s="110" t="s">
        <v>11</v>
      </c>
      <c r="E8" s="282">
        <f>E9+E12</f>
        <v>16324</v>
      </c>
      <c r="F8" s="283">
        <f>F9+F12+F14</f>
        <v>416225</v>
      </c>
      <c r="G8" s="289">
        <f>G9+G12+G14</f>
        <v>249477.4</v>
      </c>
      <c r="H8" s="286">
        <f>G8/F8%</f>
        <v>59.93811039702084</v>
      </c>
    </row>
    <row r="9" spans="1:8" s="136" customFormat="1" ht="16.5" customHeight="1" thickBot="1">
      <c r="A9" s="318"/>
      <c r="B9" s="318" t="s">
        <v>302</v>
      </c>
      <c r="C9" s="319"/>
      <c r="D9" s="320" t="s">
        <v>303</v>
      </c>
      <c r="E9" s="321">
        <f>E11</f>
        <v>0</v>
      </c>
      <c r="F9" s="321">
        <f>F10+F11</f>
        <v>243817</v>
      </c>
      <c r="G9" s="322">
        <f>G10+G11</f>
        <v>89100</v>
      </c>
      <c r="H9" s="317">
        <f aca="true" t="shared" si="0" ref="H9:H73">G9/F9%</f>
        <v>36.54380129359314</v>
      </c>
    </row>
    <row r="10" spans="1:8" s="136" customFormat="1" ht="16.5" customHeight="1" thickBot="1">
      <c r="A10" s="236"/>
      <c r="B10" s="236"/>
      <c r="C10" s="38" t="s">
        <v>97</v>
      </c>
      <c r="D10" s="14" t="s">
        <v>101</v>
      </c>
      <c r="E10" s="40">
        <v>0</v>
      </c>
      <c r="F10" s="186">
        <v>154717</v>
      </c>
      <c r="G10" s="290">
        <v>0</v>
      </c>
      <c r="H10" s="316">
        <f t="shared" si="0"/>
        <v>0</v>
      </c>
    </row>
    <row r="11" spans="1:8" s="136" customFormat="1" ht="21.75" customHeight="1" thickBot="1">
      <c r="A11" s="236"/>
      <c r="B11" s="236"/>
      <c r="C11" s="237" t="s">
        <v>304</v>
      </c>
      <c r="D11" s="238" t="s">
        <v>305</v>
      </c>
      <c r="E11" s="239">
        <v>0</v>
      </c>
      <c r="F11" s="239">
        <v>89100</v>
      </c>
      <c r="G11" s="291">
        <v>89100</v>
      </c>
      <c r="H11" s="316">
        <f t="shared" si="0"/>
        <v>100</v>
      </c>
    </row>
    <row r="12" spans="1:8" s="136" customFormat="1" ht="15" customHeight="1" thickBot="1">
      <c r="A12" s="323"/>
      <c r="B12" s="125" t="s">
        <v>154</v>
      </c>
      <c r="C12" s="125"/>
      <c r="D12" s="126" t="s">
        <v>170</v>
      </c>
      <c r="E12" s="173">
        <v>16324</v>
      </c>
      <c r="F12" s="173">
        <f>E13:F13</f>
        <v>16324</v>
      </c>
      <c r="G12" s="292">
        <f>F13:G13</f>
        <v>4293.32</v>
      </c>
      <c r="H12" s="317">
        <f t="shared" si="0"/>
        <v>26.30066160254839</v>
      </c>
    </row>
    <row r="13" spans="1:8" s="136" customFormat="1" ht="40.5" customHeight="1" thickBot="1">
      <c r="A13" s="255"/>
      <c r="B13" s="256"/>
      <c r="C13" s="255" t="s">
        <v>155</v>
      </c>
      <c r="D13" s="257" t="s">
        <v>238</v>
      </c>
      <c r="E13" s="231">
        <v>16324</v>
      </c>
      <c r="F13" s="231">
        <v>16324</v>
      </c>
      <c r="G13" s="293">
        <v>4293.32</v>
      </c>
      <c r="H13" s="316">
        <f t="shared" si="0"/>
        <v>26.30066160254839</v>
      </c>
    </row>
    <row r="14" spans="1:8" s="136" customFormat="1" ht="15.75" customHeight="1" thickBot="1">
      <c r="A14" s="124"/>
      <c r="B14" s="125" t="s">
        <v>316</v>
      </c>
      <c r="C14" s="125"/>
      <c r="D14" s="126" t="s">
        <v>99</v>
      </c>
      <c r="E14" s="173">
        <v>0</v>
      </c>
      <c r="F14" s="173">
        <f>SUM(F15:F17)</f>
        <v>156084</v>
      </c>
      <c r="G14" s="287">
        <f>SUM(G15:G17)</f>
        <v>156084.08</v>
      </c>
      <c r="H14" s="317">
        <f t="shared" si="0"/>
        <v>100.00005125445273</v>
      </c>
    </row>
    <row r="15" spans="1:8" s="136" customFormat="1" ht="15.75" customHeight="1" thickBot="1">
      <c r="A15" s="237"/>
      <c r="B15" s="258"/>
      <c r="C15" s="38" t="s">
        <v>96</v>
      </c>
      <c r="D15" s="14" t="s">
        <v>100</v>
      </c>
      <c r="E15" s="40">
        <v>0</v>
      </c>
      <c r="F15" s="186">
        <v>1350</v>
      </c>
      <c r="G15" s="290">
        <v>1350</v>
      </c>
      <c r="H15" s="316">
        <f t="shared" si="0"/>
        <v>100</v>
      </c>
    </row>
    <row r="16" spans="1:8" s="136" customFormat="1" ht="15.75" customHeight="1" thickBot="1">
      <c r="A16" s="237"/>
      <c r="B16" s="258"/>
      <c r="C16" s="38" t="s">
        <v>137</v>
      </c>
      <c r="D16" s="13" t="s">
        <v>239</v>
      </c>
      <c r="E16" s="40">
        <v>0</v>
      </c>
      <c r="F16" s="186">
        <v>1710</v>
      </c>
      <c r="G16" s="290">
        <v>1710.47</v>
      </c>
      <c r="H16" s="316">
        <f t="shared" si="0"/>
        <v>100.02748538011696</v>
      </c>
    </row>
    <row r="17" spans="1:8" s="136" customFormat="1" ht="15.75" customHeight="1" thickBot="1">
      <c r="A17" s="277"/>
      <c r="B17" s="278"/>
      <c r="C17" s="56" t="s">
        <v>98</v>
      </c>
      <c r="D17" s="106" t="s">
        <v>102</v>
      </c>
      <c r="E17" s="107">
        <v>0</v>
      </c>
      <c r="F17" s="224">
        <v>153024</v>
      </c>
      <c r="G17" s="294">
        <v>153023.61</v>
      </c>
      <c r="H17" s="316">
        <f t="shared" si="0"/>
        <v>99.99974513801756</v>
      </c>
    </row>
    <row r="18" spans="1:8" s="136" customFormat="1" ht="13.5" thickBot="1">
      <c r="A18" s="111" t="s">
        <v>12</v>
      </c>
      <c r="B18" s="112"/>
      <c r="C18" s="112"/>
      <c r="D18" s="110" t="s">
        <v>103</v>
      </c>
      <c r="E18" s="230">
        <f>E19</f>
        <v>77000</v>
      </c>
      <c r="F18" s="233">
        <f>F19</f>
        <v>77000</v>
      </c>
      <c r="G18" s="295">
        <f>G19</f>
        <v>46985.86</v>
      </c>
      <c r="H18" s="286">
        <f t="shared" si="0"/>
        <v>61.0205974025974</v>
      </c>
    </row>
    <row r="19" spans="1:8" s="136" customFormat="1" ht="13.5" thickBot="1">
      <c r="A19" s="120"/>
      <c r="B19" s="121" t="s">
        <v>13</v>
      </c>
      <c r="C19" s="121"/>
      <c r="D19" s="122" t="s">
        <v>104</v>
      </c>
      <c r="E19" s="123">
        <f>SUM(E20:E21)</f>
        <v>77000</v>
      </c>
      <c r="F19" s="232">
        <f>F20+F21</f>
        <v>77000</v>
      </c>
      <c r="G19" s="288">
        <f>SUM(G20:G21)</f>
        <v>46985.86</v>
      </c>
      <c r="H19" s="317">
        <f t="shared" si="0"/>
        <v>61.0205974025974</v>
      </c>
    </row>
    <row r="20" spans="1:8" s="136" customFormat="1" ht="13.5" thickBot="1">
      <c r="A20" s="38"/>
      <c r="B20" s="38"/>
      <c r="C20" s="38" t="s">
        <v>138</v>
      </c>
      <c r="D20" s="14" t="s">
        <v>241</v>
      </c>
      <c r="E20" s="40">
        <v>70000</v>
      </c>
      <c r="F20" s="186">
        <v>70000</v>
      </c>
      <c r="G20" s="290">
        <v>46619.86</v>
      </c>
      <c r="H20" s="316">
        <f t="shared" si="0"/>
        <v>66.5998</v>
      </c>
    </row>
    <row r="21" spans="1:8" s="137" customFormat="1" ht="17.25" customHeight="1" thickBot="1">
      <c r="A21" s="56"/>
      <c r="B21" s="56"/>
      <c r="C21" s="56" t="s">
        <v>97</v>
      </c>
      <c r="D21" s="106" t="s">
        <v>101</v>
      </c>
      <c r="E21" s="107">
        <v>7000</v>
      </c>
      <c r="F21" s="224">
        <v>7000</v>
      </c>
      <c r="G21" s="294">
        <v>366</v>
      </c>
      <c r="H21" s="316">
        <f t="shared" si="0"/>
        <v>5.228571428571429</v>
      </c>
    </row>
    <row r="22" spans="1:8" ht="13.5" thickBot="1">
      <c r="A22" s="111" t="s">
        <v>140</v>
      </c>
      <c r="B22" s="112"/>
      <c r="C22" s="112"/>
      <c r="D22" s="110" t="s">
        <v>168</v>
      </c>
      <c r="E22" s="113">
        <f>E23</f>
        <v>60647</v>
      </c>
      <c r="F22" s="113">
        <f>F23</f>
        <v>4500</v>
      </c>
      <c r="G22" s="297">
        <f>G23</f>
        <v>1344.03</v>
      </c>
      <c r="H22" s="286">
        <f t="shared" si="0"/>
        <v>29.86733333333333</v>
      </c>
    </row>
    <row r="23" spans="1:8" ht="13.5" thickBot="1">
      <c r="A23" s="120"/>
      <c r="B23" s="121" t="s">
        <v>141</v>
      </c>
      <c r="C23" s="121"/>
      <c r="D23" s="122" t="s">
        <v>169</v>
      </c>
      <c r="E23" s="123">
        <f>SUM(E24:E26)</f>
        <v>60647</v>
      </c>
      <c r="F23" s="232">
        <f>F24+F25</f>
        <v>4500</v>
      </c>
      <c r="G23" s="296">
        <f>SUM(G24:G25)</f>
        <v>1344.03</v>
      </c>
      <c r="H23" s="317">
        <f t="shared" si="0"/>
        <v>29.86733333333333</v>
      </c>
    </row>
    <row r="24" spans="1:8" ht="13.5" thickBot="1">
      <c r="A24" s="38"/>
      <c r="B24" s="38"/>
      <c r="C24" s="38" t="s">
        <v>137</v>
      </c>
      <c r="D24" s="13" t="s">
        <v>239</v>
      </c>
      <c r="E24" s="40">
        <v>2000</v>
      </c>
      <c r="F24" s="186">
        <v>2000</v>
      </c>
      <c r="G24" s="290">
        <v>1344.03</v>
      </c>
      <c r="H24" s="316">
        <f t="shared" si="0"/>
        <v>67.2015</v>
      </c>
    </row>
    <row r="25" spans="1:8" ht="13.5" thickBot="1">
      <c r="A25" s="56"/>
      <c r="B25" s="56"/>
      <c r="C25" s="56" t="s">
        <v>97</v>
      </c>
      <c r="D25" s="106" t="s">
        <v>101</v>
      </c>
      <c r="E25" s="107">
        <v>2500</v>
      </c>
      <c r="F25" s="224">
        <v>2500</v>
      </c>
      <c r="G25" s="294">
        <v>0</v>
      </c>
      <c r="H25" s="316">
        <f t="shared" si="0"/>
        <v>0</v>
      </c>
    </row>
    <row r="26" spans="1:8" ht="13.5" thickBot="1">
      <c r="A26" s="328"/>
      <c r="B26" s="329"/>
      <c r="C26" s="329" t="s">
        <v>98</v>
      </c>
      <c r="D26" s="330" t="s">
        <v>102</v>
      </c>
      <c r="E26" s="331">
        <v>56147</v>
      </c>
      <c r="F26" s="332">
        <v>0</v>
      </c>
      <c r="G26" s="333">
        <v>0</v>
      </c>
      <c r="H26" s="316"/>
    </row>
    <row r="27" spans="1:8" ht="13.5" thickBot="1">
      <c r="A27" s="111" t="s">
        <v>14</v>
      </c>
      <c r="B27" s="276"/>
      <c r="C27" s="276"/>
      <c r="D27" s="110" t="s">
        <v>105</v>
      </c>
      <c r="E27" s="230">
        <v>120000</v>
      </c>
      <c r="F27" s="233">
        <f>F28+F33</f>
        <v>100000</v>
      </c>
      <c r="G27" s="295">
        <f>G28+G33</f>
        <v>48037.72</v>
      </c>
      <c r="H27" s="286">
        <f t="shared" si="0"/>
        <v>48.03772</v>
      </c>
    </row>
    <row r="28" spans="1:8" ht="26.25" thickBot="1">
      <c r="A28" s="120"/>
      <c r="B28" s="121" t="s">
        <v>15</v>
      </c>
      <c r="C28" s="121"/>
      <c r="D28" s="122" t="s">
        <v>106</v>
      </c>
      <c r="E28" s="123">
        <f>SUM(E29:E32)</f>
        <v>40000</v>
      </c>
      <c r="F28" s="232">
        <f>SUM(F29:F32)</f>
        <v>35000</v>
      </c>
      <c r="G28" s="296">
        <f>SUM(G29:G32)</f>
        <v>18984.59</v>
      </c>
      <c r="H28" s="317">
        <f t="shared" si="0"/>
        <v>54.241685714285715</v>
      </c>
    </row>
    <row r="29" spans="1:8" ht="13.5" thickBot="1">
      <c r="A29" s="37"/>
      <c r="B29" s="37"/>
      <c r="C29" s="37" t="s">
        <v>137</v>
      </c>
      <c r="D29" s="13" t="s">
        <v>239</v>
      </c>
      <c r="E29" s="39">
        <v>5000</v>
      </c>
      <c r="F29" s="186">
        <v>5000</v>
      </c>
      <c r="G29" s="290">
        <v>745.08</v>
      </c>
      <c r="H29" s="316">
        <f t="shared" si="0"/>
        <v>14.9016</v>
      </c>
    </row>
    <row r="30" spans="1:8" ht="13.5" thickBot="1">
      <c r="A30" s="38"/>
      <c r="B30" s="38"/>
      <c r="C30" s="38" t="s">
        <v>143</v>
      </c>
      <c r="D30" s="14" t="s">
        <v>244</v>
      </c>
      <c r="E30" s="40">
        <v>5000</v>
      </c>
      <c r="F30" s="186">
        <v>5000</v>
      </c>
      <c r="G30" s="290">
        <v>564.32</v>
      </c>
      <c r="H30" s="316">
        <f t="shared" si="0"/>
        <v>11.2864</v>
      </c>
    </row>
    <row r="31" spans="1:8" ht="13.5" thickBot="1">
      <c r="A31" s="38"/>
      <c r="B31" s="38"/>
      <c r="C31" s="38" t="s">
        <v>138</v>
      </c>
      <c r="D31" s="14" t="s">
        <v>241</v>
      </c>
      <c r="E31" s="40">
        <v>15000</v>
      </c>
      <c r="F31" s="186">
        <v>15000</v>
      </c>
      <c r="G31" s="290">
        <v>14549.78</v>
      </c>
      <c r="H31" s="316">
        <f t="shared" si="0"/>
        <v>96.99853333333334</v>
      </c>
    </row>
    <row r="32" spans="1:8" ht="13.5" thickBot="1">
      <c r="A32" s="38"/>
      <c r="B32" s="38"/>
      <c r="C32" s="38" t="s">
        <v>97</v>
      </c>
      <c r="D32" s="14" t="s">
        <v>101</v>
      </c>
      <c r="E32" s="40">
        <v>15000</v>
      </c>
      <c r="F32" s="186">
        <v>10000</v>
      </c>
      <c r="G32" s="290">
        <v>3125.41</v>
      </c>
      <c r="H32" s="316">
        <f t="shared" si="0"/>
        <v>31.254099999999998</v>
      </c>
    </row>
    <row r="33" spans="1:8" ht="13.5" thickBot="1">
      <c r="A33" s="116"/>
      <c r="B33" s="117" t="s">
        <v>142</v>
      </c>
      <c r="C33" s="117"/>
      <c r="D33" s="118" t="s">
        <v>169</v>
      </c>
      <c r="E33" s="119">
        <f>SUM(E35:E37)</f>
        <v>80000</v>
      </c>
      <c r="F33" s="222">
        <f>SUM(F34:F37)</f>
        <v>65000</v>
      </c>
      <c r="G33" s="298">
        <f>SUM(G34:G37)</f>
        <v>29053.13</v>
      </c>
      <c r="H33" s="317">
        <f t="shared" si="0"/>
        <v>44.69712307692308</v>
      </c>
    </row>
    <row r="34" spans="1:8" ht="13.5" thickBot="1">
      <c r="A34" s="259"/>
      <c r="B34" s="260"/>
      <c r="C34" s="37" t="s">
        <v>137</v>
      </c>
      <c r="D34" s="13" t="s">
        <v>239</v>
      </c>
      <c r="E34" s="39">
        <v>0</v>
      </c>
      <c r="F34" s="186">
        <v>6000</v>
      </c>
      <c r="G34" s="290">
        <v>2626.52</v>
      </c>
      <c r="H34" s="316">
        <f t="shared" si="0"/>
        <v>43.775333333333336</v>
      </c>
    </row>
    <row r="35" spans="1:8" ht="13.5" thickBot="1">
      <c r="A35" s="38"/>
      <c r="B35" s="38"/>
      <c r="C35" s="38" t="s">
        <v>143</v>
      </c>
      <c r="D35" s="14" t="s">
        <v>244</v>
      </c>
      <c r="E35" s="40">
        <v>33000</v>
      </c>
      <c r="F35" s="186">
        <v>33000</v>
      </c>
      <c r="G35" s="290">
        <v>15743.87</v>
      </c>
      <c r="H35" s="316">
        <f t="shared" si="0"/>
        <v>47.70869696969697</v>
      </c>
    </row>
    <row r="36" spans="1:8" ht="13.5" thickBot="1">
      <c r="A36" s="38"/>
      <c r="B36" s="38"/>
      <c r="C36" s="38" t="s">
        <v>138</v>
      </c>
      <c r="D36" s="14" t="s">
        <v>241</v>
      </c>
      <c r="E36" s="40">
        <v>12000</v>
      </c>
      <c r="F36" s="186">
        <v>12000</v>
      </c>
      <c r="G36" s="290">
        <v>9243</v>
      </c>
      <c r="H36" s="316">
        <f t="shared" si="0"/>
        <v>77.025</v>
      </c>
    </row>
    <row r="37" spans="1:8" ht="13.5" thickBot="1">
      <c r="A37" s="56"/>
      <c r="B37" s="56"/>
      <c r="C37" s="56" t="s">
        <v>97</v>
      </c>
      <c r="D37" s="106" t="s">
        <v>101</v>
      </c>
      <c r="E37" s="107">
        <v>35000</v>
      </c>
      <c r="F37" s="224">
        <v>14000</v>
      </c>
      <c r="G37" s="294">
        <v>1439.74</v>
      </c>
      <c r="H37" s="316">
        <f t="shared" si="0"/>
        <v>10.283857142857142</v>
      </c>
    </row>
    <row r="38" spans="1:8" ht="13.5" thickBot="1">
      <c r="A38" s="111" t="s">
        <v>20</v>
      </c>
      <c r="B38" s="112"/>
      <c r="C38" s="112"/>
      <c r="D38" s="110" t="s">
        <v>107</v>
      </c>
      <c r="E38" s="230">
        <f>E39+E41+E43</f>
        <v>81400</v>
      </c>
      <c r="F38" s="233">
        <f>F39+F41+F43</f>
        <v>130859</v>
      </c>
      <c r="G38" s="295">
        <f>G39+G41+G43</f>
        <v>44530.56</v>
      </c>
      <c r="H38" s="286">
        <f t="shared" si="0"/>
        <v>34.029420979833255</v>
      </c>
    </row>
    <row r="39" spans="1:8" ht="26.25" thickBot="1">
      <c r="A39" s="120"/>
      <c r="B39" s="121" t="s">
        <v>144</v>
      </c>
      <c r="C39" s="121"/>
      <c r="D39" s="122" t="s">
        <v>273</v>
      </c>
      <c r="E39" s="123">
        <v>60000</v>
      </c>
      <c r="F39" s="232">
        <f>F40</f>
        <v>109459</v>
      </c>
      <c r="G39" s="296">
        <f>G40</f>
        <v>40185.82</v>
      </c>
      <c r="H39" s="317">
        <f t="shared" si="0"/>
        <v>36.71312546250194</v>
      </c>
    </row>
    <row r="40" spans="1:8" ht="13.5" thickBot="1">
      <c r="A40" s="37"/>
      <c r="B40" s="37"/>
      <c r="C40" s="37" t="s">
        <v>97</v>
      </c>
      <c r="D40" s="14" t="s">
        <v>101</v>
      </c>
      <c r="E40" s="39">
        <v>60000</v>
      </c>
      <c r="F40" s="186">
        <v>109459</v>
      </c>
      <c r="G40" s="290">
        <v>40185.82</v>
      </c>
      <c r="H40" s="316">
        <f t="shared" si="0"/>
        <v>36.71312546250194</v>
      </c>
    </row>
    <row r="41" spans="1:8" ht="26.25" thickBot="1">
      <c r="A41" s="116"/>
      <c r="B41" s="117" t="s">
        <v>145</v>
      </c>
      <c r="C41" s="117"/>
      <c r="D41" s="118" t="s">
        <v>171</v>
      </c>
      <c r="E41" s="119">
        <v>20000</v>
      </c>
      <c r="F41" s="222">
        <f>F42</f>
        <v>20000</v>
      </c>
      <c r="G41" s="298">
        <f>G42</f>
        <v>3811.14</v>
      </c>
      <c r="H41" s="317">
        <f t="shared" si="0"/>
        <v>19.055699999999998</v>
      </c>
    </row>
    <row r="42" spans="1:8" ht="13.5" thickBot="1">
      <c r="A42" s="38"/>
      <c r="B42" s="38"/>
      <c r="C42" s="38" t="s">
        <v>97</v>
      </c>
      <c r="D42" s="14" t="s">
        <v>101</v>
      </c>
      <c r="E42" s="40">
        <v>20000</v>
      </c>
      <c r="F42" s="186">
        <v>20000</v>
      </c>
      <c r="G42" s="290">
        <v>3811.14</v>
      </c>
      <c r="H42" s="316">
        <f t="shared" si="0"/>
        <v>19.055699999999998</v>
      </c>
    </row>
    <row r="43" spans="1:8" ht="13.5" thickBot="1">
      <c r="A43" s="116"/>
      <c r="B43" s="117" t="s">
        <v>21</v>
      </c>
      <c r="C43" s="117"/>
      <c r="D43" s="118" t="s">
        <v>108</v>
      </c>
      <c r="E43" s="119">
        <v>1400</v>
      </c>
      <c r="F43" s="222">
        <f>SUM(F44:F45)</f>
        <v>1400</v>
      </c>
      <c r="G43" s="298">
        <f>SUM(G44:G45)</f>
        <v>533.6</v>
      </c>
      <c r="H43" s="317">
        <f t="shared" si="0"/>
        <v>38.114285714285714</v>
      </c>
    </row>
    <row r="44" spans="1:8" ht="13.5" thickBot="1">
      <c r="A44" s="38"/>
      <c r="B44" s="38"/>
      <c r="C44" s="38" t="s">
        <v>137</v>
      </c>
      <c r="D44" s="13" t="s">
        <v>239</v>
      </c>
      <c r="E44" s="40">
        <v>400</v>
      </c>
      <c r="F44" s="186">
        <v>400</v>
      </c>
      <c r="G44" s="290">
        <v>400</v>
      </c>
      <c r="H44" s="316">
        <f t="shared" si="0"/>
        <v>100</v>
      </c>
    </row>
    <row r="45" spans="1:8" ht="13.5" thickBot="1">
      <c r="A45" s="56"/>
      <c r="B45" s="56"/>
      <c r="C45" s="56" t="s">
        <v>97</v>
      </c>
      <c r="D45" s="106" t="s">
        <v>101</v>
      </c>
      <c r="E45" s="107">
        <v>1000</v>
      </c>
      <c r="F45" s="224">
        <v>1000</v>
      </c>
      <c r="G45" s="294">
        <v>133.6</v>
      </c>
      <c r="H45" s="316">
        <f t="shared" si="0"/>
        <v>13.36</v>
      </c>
    </row>
    <row r="46" spans="1:8" ht="13.5" thickBot="1">
      <c r="A46" s="111" t="s">
        <v>22</v>
      </c>
      <c r="B46" s="112"/>
      <c r="C46" s="112"/>
      <c r="D46" s="110" t="s">
        <v>172</v>
      </c>
      <c r="E46" s="113">
        <f>E47+E51+E57+E79+E83</f>
        <v>1481925</v>
      </c>
      <c r="F46" s="113">
        <f>F47+F51+F57+F79+F83</f>
        <v>1622699</v>
      </c>
      <c r="G46" s="297">
        <f>G47+G51+G57+G79+G83</f>
        <v>807407.89</v>
      </c>
      <c r="H46" s="286">
        <f t="shared" si="0"/>
        <v>49.75709543174674</v>
      </c>
    </row>
    <row r="47" spans="1:8" ht="13.5" thickBot="1">
      <c r="A47" s="120"/>
      <c r="B47" s="121" t="s">
        <v>23</v>
      </c>
      <c r="C47" s="121"/>
      <c r="D47" s="122" t="s">
        <v>173</v>
      </c>
      <c r="E47" s="123">
        <f>SUM(E48:E50)</f>
        <v>31744</v>
      </c>
      <c r="F47" s="232">
        <f>SUM(F48:F50)</f>
        <v>31744</v>
      </c>
      <c r="G47" s="296">
        <f>SUM(G48:G50)</f>
        <v>17390</v>
      </c>
      <c r="H47" s="317">
        <f t="shared" si="0"/>
        <v>54.782006048387096</v>
      </c>
    </row>
    <row r="48" spans="1:8" ht="26.25" thickBot="1">
      <c r="A48" s="38"/>
      <c r="B48" s="38"/>
      <c r="C48" s="38" t="s">
        <v>146</v>
      </c>
      <c r="D48" s="14" t="s">
        <v>248</v>
      </c>
      <c r="E48" s="40">
        <v>26552</v>
      </c>
      <c r="F48" s="186">
        <v>26552</v>
      </c>
      <c r="G48" s="290">
        <v>14639</v>
      </c>
      <c r="H48" s="316">
        <f t="shared" si="0"/>
        <v>55.133323290147636</v>
      </c>
    </row>
    <row r="49" spans="1:8" ht="13.5" thickBot="1">
      <c r="A49" s="38"/>
      <c r="B49" s="38"/>
      <c r="C49" s="38" t="s">
        <v>147</v>
      </c>
      <c r="D49" s="14" t="s">
        <v>242</v>
      </c>
      <c r="E49" s="40">
        <v>4541</v>
      </c>
      <c r="F49" s="186">
        <v>4541</v>
      </c>
      <c r="G49" s="290">
        <v>2392</v>
      </c>
      <c r="H49" s="316">
        <f t="shared" si="0"/>
        <v>52.67562210966748</v>
      </c>
    </row>
    <row r="50" spans="1:8" ht="13.5" thickBot="1">
      <c r="A50" s="37"/>
      <c r="B50" s="37"/>
      <c r="C50" s="37" t="s">
        <v>148</v>
      </c>
      <c r="D50" s="14" t="s">
        <v>240</v>
      </c>
      <c r="E50" s="39">
        <v>651</v>
      </c>
      <c r="F50" s="186">
        <v>651</v>
      </c>
      <c r="G50" s="290">
        <v>359</v>
      </c>
      <c r="H50" s="316">
        <f t="shared" si="0"/>
        <v>55.14592933947773</v>
      </c>
    </row>
    <row r="51" spans="1:8" ht="13.5" thickBot="1">
      <c r="A51" s="116"/>
      <c r="B51" s="117" t="s">
        <v>149</v>
      </c>
      <c r="C51" s="117"/>
      <c r="D51" s="118" t="s">
        <v>174</v>
      </c>
      <c r="E51" s="119">
        <f>SUM(E52:E56)</f>
        <v>87600</v>
      </c>
      <c r="F51" s="222">
        <f>SUM(F52:F56)</f>
        <v>117030</v>
      </c>
      <c r="G51" s="298">
        <f>SUM(G52:G56)</f>
        <v>44515.409999999996</v>
      </c>
      <c r="H51" s="317">
        <f t="shared" si="0"/>
        <v>38.03760574211741</v>
      </c>
    </row>
    <row r="52" spans="1:8" ht="26.25" thickBot="1">
      <c r="A52" s="38"/>
      <c r="B52" s="38"/>
      <c r="C52" s="38" t="s">
        <v>150</v>
      </c>
      <c r="D52" s="14" t="s">
        <v>246</v>
      </c>
      <c r="E52" s="40">
        <v>78600</v>
      </c>
      <c r="F52" s="186">
        <v>108030</v>
      </c>
      <c r="G52" s="290">
        <v>42772.5</v>
      </c>
      <c r="H52" s="316">
        <f t="shared" si="0"/>
        <v>39.5931685642877</v>
      </c>
    </row>
    <row r="53" spans="1:8" ht="13.5" thickBot="1">
      <c r="A53" s="38"/>
      <c r="B53" s="38"/>
      <c r="C53" s="38" t="s">
        <v>137</v>
      </c>
      <c r="D53" s="13" t="s">
        <v>239</v>
      </c>
      <c r="E53" s="40">
        <v>5000</v>
      </c>
      <c r="F53" s="186">
        <v>5000</v>
      </c>
      <c r="G53" s="290">
        <v>771.65</v>
      </c>
      <c r="H53" s="316">
        <f t="shared" si="0"/>
        <v>15.433</v>
      </c>
    </row>
    <row r="54" spans="1:8" ht="13.5" thickBot="1">
      <c r="A54" s="38"/>
      <c r="B54" s="38"/>
      <c r="C54" s="38" t="s">
        <v>151</v>
      </c>
      <c r="D54" s="14" t="s">
        <v>247</v>
      </c>
      <c r="E54" s="40">
        <v>2000</v>
      </c>
      <c r="F54" s="186">
        <v>2000</v>
      </c>
      <c r="G54" s="290">
        <v>217.31</v>
      </c>
      <c r="H54" s="316">
        <f t="shared" si="0"/>
        <v>10.8655</v>
      </c>
    </row>
    <row r="55" spans="1:8" ht="26.25" thickBot="1">
      <c r="A55" s="38"/>
      <c r="B55" s="38"/>
      <c r="C55" s="38" t="s">
        <v>152</v>
      </c>
      <c r="D55" s="14" t="s">
        <v>249</v>
      </c>
      <c r="E55" s="40">
        <v>1000</v>
      </c>
      <c r="F55" s="186">
        <v>1000</v>
      </c>
      <c r="G55" s="290">
        <v>640</v>
      </c>
      <c r="H55" s="316">
        <f t="shared" si="0"/>
        <v>64</v>
      </c>
    </row>
    <row r="56" spans="1:8" ht="39" thickBot="1">
      <c r="A56" s="38"/>
      <c r="B56" s="38"/>
      <c r="C56" s="38" t="s">
        <v>156</v>
      </c>
      <c r="D56" s="14" t="s">
        <v>252</v>
      </c>
      <c r="E56" s="40">
        <v>1000</v>
      </c>
      <c r="F56" s="186">
        <v>1000</v>
      </c>
      <c r="G56" s="290">
        <v>113.95</v>
      </c>
      <c r="H56" s="316">
        <f t="shared" si="0"/>
        <v>11.395</v>
      </c>
    </row>
    <row r="57" spans="1:8" ht="13.5" thickBot="1">
      <c r="A57" s="116"/>
      <c r="B57" s="117" t="s">
        <v>24</v>
      </c>
      <c r="C57" s="117"/>
      <c r="D57" s="118" t="s">
        <v>175</v>
      </c>
      <c r="E57" s="119">
        <f>SUM(E58:E78)</f>
        <v>1267543</v>
      </c>
      <c r="F57" s="222">
        <f>SUM(F58:F78)</f>
        <v>1291943</v>
      </c>
      <c r="G57" s="298">
        <f>SUM(G58:G78)</f>
        <v>611478.36</v>
      </c>
      <c r="H57" s="317">
        <f t="shared" si="0"/>
        <v>47.33013453379909</v>
      </c>
    </row>
    <row r="58" spans="1:8" ht="26.25" thickBot="1">
      <c r="A58" s="38"/>
      <c r="B58" s="38"/>
      <c r="C58" s="38" t="s">
        <v>146</v>
      </c>
      <c r="D58" s="14" t="s">
        <v>248</v>
      </c>
      <c r="E58" s="40">
        <v>755775</v>
      </c>
      <c r="F58" s="186">
        <v>755775</v>
      </c>
      <c r="G58" s="290">
        <v>329566.34</v>
      </c>
      <c r="H58" s="316">
        <f t="shared" si="0"/>
        <v>43.60640931494162</v>
      </c>
    </row>
    <row r="59" spans="1:8" ht="13.5" thickBot="1">
      <c r="A59" s="38"/>
      <c r="B59" s="38"/>
      <c r="C59" s="38" t="s">
        <v>153</v>
      </c>
      <c r="D59" s="14" t="s">
        <v>245</v>
      </c>
      <c r="E59" s="40">
        <v>63518</v>
      </c>
      <c r="F59" s="186">
        <v>63518</v>
      </c>
      <c r="G59" s="290">
        <v>51490.14</v>
      </c>
      <c r="H59" s="316">
        <f t="shared" si="0"/>
        <v>81.06385591485879</v>
      </c>
    </row>
    <row r="60" spans="1:8" ht="13.5" thickBot="1">
      <c r="A60" s="37"/>
      <c r="B60" s="37"/>
      <c r="C60" s="37" t="s">
        <v>147</v>
      </c>
      <c r="D60" s="14" t="s">
        <v>242</v>
      </c>
      <c r="E60" s="39">
        <v>129230</v>
      </c>
      <c r="F60" s="186">
        <v>129230</v>
      </c>
      <c r="G60" s="290">
        <v>45313.79</v>
      </c>
      <c r="H60" s="316">
        <f t="shared" si="0"/>
        <v>35.06445097887487</v>
      </c>
    </row>
    <row r="61" spans="1:8" ht="13.5" thickBot="1">
      <c r="A61" s="38"/>
      <c r="B61" s="38"/>
      <c r="C61" s="38" t="s">
        <v>148</v>
      </c>
      <c r="D61" s="14" t="s">
        <v>240</v>
      </c>
      <c r="E61" s="40">
        <v>18520</v>
      </c>
      <c r="F61" s="186">
        <v>18520</v>
      </c>
      <c r="G61" s="290">
        <v>7381.77</v>
      </c>
      <c r="H61" s="316">
        <f t="shared" si="0"/>
        <v>39.85836933045357</v>
      </c>
    </row>
    <row r="62" spans="1:8" ht="13.5" thickBot="1">
      <c r="A62" s="38"/>
      <c r="B62" s="38"/>
      <c r="C62" s="38" t="s">
        <v>317</v>
      </c>
      <c r="D62" s="14" t="s">
        <v>318</v>
      </c>
      <c r="E62" s="40">
        <v>0</v>
      </c>
      <c r="F62" s="186">
        <v>13500</v>
      </c>
      <c r="G62" s="290">
        <v>5752</v>
      </c>
      <c r="H62" s="316">
        <f t="shared" si="0"/>
        <v>42.60740740740741</v>
      </c>
    </row>
    <row r="63" spans="1:8" ht="13.5" thickBot="1">
      <c r="A63" s="38"/>
      <c r="B63" s="38"/>
      <c r="C63" s="38" t="s">
        <v>96</v>
      </c>
      <c r="D63" s="14" t="s">
        <v>100</v>
      </c>
      <c r="E63" s="40">
        <v>26000</v>
      </c>
      <c r="F63" s="186">
        <v>26000</v>
      </c>
      <c r="G63" s="290">
        <v>13721.68</v>
      </c>
      <c r="H63" s="316">
        <f t="shared" si="0"/>
        <v>52.77569230769231</v>
      </c>
    </row>
    <row r="64" spans="1:8" ht="13.5" thickBot="1">
      <c r="A64" s="38"/>
      <c r="B64" s="38"/>
      <c r="C64" s="38" t="s">
        <v>137</v>
      </c>
      <c r="D64" s="13" t="s">
        <v>239</v>
      </c>
      <c r="E64" s="40">
        <v>60000</v>
      </c>
      <c r="F64" s="186">
        <v>64000</v>
      </c>
      <c r="G64" s="290">
        <v>36433.64</v>
      </c>
      <c r="H64" s="316">
        <f t="shared" si="0"/>
        <v>56.9275625</v>
      </c>
    </row>
    <row r="65" spans="1:8" ht="13.5" thickBot="1">
      <c r="A65" s="38"/>
      <c r="B65" s="38"/>
      <c r="C65" s="38" t="s">
        <v>143</v>
      </c>
      <c r="D65" s="14" t="s">
        <v>244</v>
      </c>
      <c r="E65" s="40">
        <v>21500</v>
      </c>
      <c r="F65" s="186">
        <v>21500</v>
      </c>
      <c r="G65" s="290">
        <v>7381.48</v>
      </c>
      <c r="H65" s="316">
        <f t="shared" si="0"/>
        <v>34.33246511627907</v>
      </c>
    </row>
    <row r="66" spans="1:8" ht="13.5" thickBot="1">
      <c r="A66" s="38"/>
      <c r="B66" s="38"/>
      <c r="C66" s="38" t="s">
        <v>138</v>
      </c>
      <c r="D66" s="14" t="s">
        <v>241</v>
      </c>
      <c r="E66" s="40">
        <v>2000</v>
      </c>
      <c r="F66" s="186">
        <v>2000</v>
      </c>
      <c r="G66" s="290">
        <v>500.2</v>
      </c>
      <c r="H66" s="316">
        <f t="shared" si="0"/>
        <v>25.009999999999998</v>
      </c>
    </row>
    <row r="67" spans="1:8" ht="13.5" thickBot="1">
      <c r="A67" s="38"/>
      <c r="B67" s="38"/>
      <c r="C67" s="38" t="s">
        <v>157</v>
      </c>
      <c r="D67" s="14" t="s">
        <v>256</v>
      </c>
      <c r="E67" s="40">
        <v>500</v>
      </c>
      <c r="F67" s="186">
        <v>2400</v>
      </c>
      <c r="G67" s="290">
        <v>2080</v>
      </c>
      <c r="H67" s="316">
        <f t="shared" si="0"/>
        <v>86.66666666666667</v>
      </c>
    </row>
    <row r="68" spans="1:8" ht="13.5" thickBot="1">
      <c r="A68" s="38"/>
      <c r="B68" s="38"/>
      <c r="C68" s="38" t="s">
        <v>97</v>
      </c>
      <c r="D68" s="14" t="s">
        <v>101</v>
      </c>
      <c r="E68" s="40">
        <v>86000</v>
      </c>
      <c r="F68" s="186">
        <v>86000</v>
      </c>
      <c r="G68" s="290">
        <v>50583.65</v>
      </c>
      <c r="H68" s="316">
        <f t="shared" si="0"/>
        <v>58.818197674418606</v>
      </c>
    </row>
    <row r="69" spans="1:8" ht="26.25" thickBot="1">
      <c r="A69" s="38"/>
      <c r="B69" s="38"/>
      <c r="C69" s="38" t="s">
        <v>158</v>
      </c>
      <c r="D69" s="14" t="s">
        <v>259</v>
      </c>
      <c r="E69" s="40">
        <v>10000</v>
      </c>
      <c r="F69" s="186">
        <v>10000</v>
      </c>
      <c r="G69" s="290">
        <v>6927.19</v>
      </c>
      <c r="H69" s="316">
        <f t="shared" si="0"/>
        <v>69.2719</v>
      </c>
    </row>
    <row r="70" spans="1:8" ht="39" thickBot="1">
      <c r="A70" s="38"/>
      <c r="B70" s="38"/>
      <c r="C70" s="38" t="s">
        <v>159</v>
      </c>
      <c r="D70" s="14" t="s">
        <v>260</v>
      </c>
      <c r="E70" s="40">
        <v>4500</v>
      </c>
      <c r="F70" s="186">
        <v>4500</v>
      </c>
      <c r="G70" s="290">
        <v>1520.38</v>
      </c>
      <c r="H70" s="316">
        <f t="shared" si="0"/>
        <v>33.78622222222222</v>
      </c>
    </row>
    <row r="71" spans="1:8" ht="39" thickBot="1">
      <c r="A71" s="37"/>
      <c r="B71" s="37"/>
      <c r="C71" s="37" t="s">
        <v>160</v>
      </c>
      <c r="D71" s="13" t="s">
        <v>264</v>
      </c>
      <c r="E71" s="39">
        <v>11600</v>
      </c>
      <c r="F71" s="186">
        <v>11600</v>
      </c>
      <c r="G71" s="290">
        <v>6941.84</v>
      </c>
      <c r="H71" s="316">
        <f t="shared" si="0"/>
        <v>59.84344827586207</v>
      </c>
    </row>
    <row r="72" spans="1:8" ht="13.5" thickBot="1">
      <c r="A72" s="38"/>
      <c r="B72" s="38"/>
      <c r="C72" s="38" t="s">
        <v>151</v>
      </c>
      <c r="D72" s="14" t="s">
        <v>247</v>
      </c>
      <c r="E72" s="40">
        <v>24000</v>
      </c>
      <c r="F72" s="186">
        <v>24000</v>
      </c>
      <c r="G72" s="290">
        <v>17399.79</v>
      </c>
      <c r="H72" s="316">
        <f t="shared" si="0"/>
        <v>72.499125</v>
      </c>
    </row>
    <row r="73" spans="1:8" ht="13.5" thickBot="1">
      <c r="A73" s="38"/>
      <c r="B73" s="38"/>
      <c r="C73" s="38" t="s">
        <v>98</v>
      </c>
      <c r="D73" s="14" t="s">
        <v>102</v>
      </c>
      <c r="E73" s="40">
        <v>7000</v>
      </c>
      <c r="F73" s="186">
        <v>7000</v>
      </c>
      <c r="G73" s="290">
        <v>3488</v>
      </c>
      <c r="H73" s="316">
        <f t="shared" si="0"/>
        <v>49.82857142857143</v>
      </c>
    </row>
    <row r="74" spans="1:8" ht="26.25" thickBot="1">
      <c r="A74" s="38"/>
      <c r="B74" s="38"/>
      <c r="C74" s="38" t="s">
        <v>162</v>
      </c>
      <c r="D74" s="14" t="s">
        <v>263</v>
      </c>
      <c r="E74" s="40">
        <v>22400</v>
      </c>
      <c r="F74" s="186">
        <v>22400</v>
      </c>
      <c r="G74" s="290">
        <v>15600</v>
      </c>
      <c r="H74" s="316">
        <f aca="true" t="shared" si="1" ref="H74:H136">G74/F74%</f>
        <v>69.64285714285714</v>
      </c>
    </row>
    <row r="75" spans="1:8" ht="26.25" thickBot="1">
      <c r="A75" s="38"/>
      <c r="B75" s="38"/>
      <c r="C75" s="38" t="s">
        <v>152</v>
      </c>
      <c r="D75" s="14" t="s">
        <v>249</v>
      </c>
      <c r="E75" s="40">
        <v>9500</v>
      </c>
      <c r="F75" s="186">
        <v>9500</v>
      </c>
      <c r="G75" s="290">
        <v>1820</v>
      </c>
      <c r="H75" s="316">
        <f t="shared" si="1"/>
        <v>19.157894736842106</v>
      </c>
    </row>
    <row r="76" spans="1:8" ht="39" thickBot="1">
      <c r="A76" s="38"/>
      <c r="B76" s="38"/>
      <c r="C76" s="38" t="s">
        <v>156</v>
      </c>
      <c r="D76" s="14" t="s">
        <v>252</v>
      </c>
      <c r="E76" s="40">
        <v>3500</v>
      </c>
      <c r="F76" s="186">
        <v>3500</v>
      </c>
      <c r="G76" s="290">
        <v>1396.32</v>
      </c>
      <c r="H76" s="316">
        <f t="shared" si="1"/>
        <v>39.89485714285714</v>
      </c>
    </row>
    <row r="77" spans="1:8" ht="26.25" thickBot="1">
      <c r="A77" s="38"/>
      <c r="B77" s="38"/>
      <c r="C77" s="38" t="s">
        <v>163</v>
      </c>
      <c r="D77" s="14" t="s">
        <v>261</v>
      </c>
      <c r="E77" s="40">
        <v>5000</v>
      </c>
      <c r="F77" s="186">
        <v>10000</v>
      </c>
      <c r="G77" s="290">
        <v>6180.15</v>
      </c>
      <c r="H77" s="316">
        <f t="shared" si="1"/>
        <v>61.8015</v>
      </c>
    </row>
    <row r="78" spans="1:8" ht="26.25" thickBot="1">
      <c r="A78" s="38"/>
      <c r="B78" s="38"/>
      <c r="C78" s="38" t="s">
        <v>164</v>
      </c>
      <c r="D78" s="14" t="s">
        <v>251</v>
      </c>
      <c r="E78" s="40">
        <v>7000</v>
      </c>
      <c r="F78" s="186">
        <v>7000</v>
      </c>
      <c r="G78" s="290">
        <v>0</v>
      </c>
      <c r="H78" s="316">
        <f t="shared" si="1"/>
        <v>0</v>
      </c>
    </row>
    <row r="79" spans="1:8" ht="26.25" thickBot="1">
      <c r="A79" s="127"/>
      <c r="B79" s="128" t="s">
        <v>165</v>
      </c>
      <c r="C79" s="128"/>
      <c r="D79" s="129" t="s">
        <v>167</v>
      </c>
      <c r="E79" s="130">
        <f>SUM(E80:E80)</f>
        <v>7000</v>
      </c>
      <c r="F79" s="222">
        <f>SUM(F80:F82)</f>
        <v>13000</v>
      </c>
      <c r="G79" s="298">
        <f>SUM(G80:G82)</f>
        <v>2769.25</v>
      </c>
      <c r="H79" s="317">
        <f t="shared" si="1"/>
        <v>21.301923076923078</v>
      </c>
    </row>
    <row r="80" spans="1:8" ht="51.75" thickBot="1">
      <c r="A80" s="38"/>
      <c r="B80" s="38"/>
      <c r="C80" s="38" t="s">
        <v>166</v>
      </c>
      <c r="D80" s="14" t="s">
        <v>265</v>
      </c>
      <c r="E80" s="40">
        <v>7000</v>
      </c>
      <c r="F80" s="186">
        <v>7000</v>
      </c>
      <c r="G80" s="290">
        <v>0</v>
      </c>
      <c r="H80" s="316">
        <f t="shared" si="1"/>
        <v>0</v>
      </c>
    </row>
    <row r="81" spans="1:8" ht="13.5" thickBot="1">
      <c r="A81" s="38"/>
      <c r="B81" s="38"/>
      <c r="C81" s="38" t="s">
        <v>137</v>
      </c>
      <c r="D81" s="13" t="s">
        <v>239</v>
      </c>
      <c r="E81" s="40">
        <v>0</v>
      </c>
      <c r="F81" s="186">
        <v>3000</v>
      </c>
      <c r="G81" s="290">
        <v>1284.91</v>
      </c>
      <c r="H81" s="316">
        <f t="shared" si="1"/>
        <v>42.830333333333336</v>
      </c>
    </row>
    <row r="82" spans="1:8" ht="13.5" thickBot="1">
      <c r="A82" s="38"/>
      <c r="B82" s="38"/>
      <c r="C82" s="38" t="s">
        <v>97</v>
      </c>
      <c r="D82" s="14" t="s">
        <v>101</v>
      </c>
      <c r="E82" s="40">
        <v>0</v>
      </c>
      <c r="F82" s="186">
        <v>3000</v>
      </c>
      <c r="G82" s="290">
        <v>1484.34</v>
      </c>
      <c r="H82" s="316">
        <f t="shared" si="1"/>
        <v>49.477999999999994</v>
      </c>
    </row>
    <row r="83" spans="1:8" ht="13.5" thickBot="1">
      <c r="A83" s="116"/>
      <c r="B83" s="117" t="s">
        <v>26</v>
      </c>
      <c r="C83" s="117"/>
      <c r="D83" s="118" t="s">
        <v>169</v>
      </c>
      <c r="E83" s="119">
        <f>SUM(E85:E92)</f>
        <v>88038</v>
      </c>
      <c r="F83" s="222">
        <f>SUM(F84:F92)</f>
        <v>168982</v>
      </c>
      <c r="G83" s="298">
        <f>SUM(G84:G92)</f>
        <v>131254.87</v>
      </c>
      <c r="H83" s="317">
        <f t="shared" si="1"/>
        <v>77.67387650755701</v>
      </c>
    </row>
    <row r="84" spans="1:8" ht="26.25" thickBot="1">
      <c r="A84" s="259"/>
      <c r="B84" s="260"/>
      <c r="C84" s="259" t="s">
        <v>150</v>
      </c>
      <c r="D84" s="261" t="s">
        <v>246</v>
      </c>
      <c r="E84" s="262">
        <v>0</v>
      </c>
      <c r="F84" s="263">
        <v>19200</v>
      </c>
      <c r="G84" s="299">
        <v>9600</v>
      </c>
      <c r="H84" s="316">
        <f t="shared" si="1"/>
        <v>50</v>
      </c>
    </row>
    <row r="85" spans="1:8" ht="26.25" thickBot="1">
      <c r="A85" s="38"/>
      <c r="B85" s="38"/>
      <c r="C85" s="38" t="s">
        <v>146</v>
      </c>
      <c r="D85" s="14" t="s">
        <v>248</v>
      </c>
      <c r="E85" s="40">
        <v>53800</v>
      </c>
      <c r="F85" s="186">
        <v>89800</v>
      </c>
      <c r="G85" s="290">
        <v>76319.54</v>
      </c>
      <c r="H85" s="316">
        <f t="shared" si="1"/>
        <v>84.98835189309577</v>
      </c>
    </row>
    <row r="86" spans="1:8" ht="13.5" thickBot="1">
      <c r="A86" s="38"/>
      <c r="B86" s="38"/>
      <c r="C86" s="38" t="s">
        <v>147</v>
      </c>
      <c r="D86" s="14" t="s">
        <v>242</v>
      </c>
      <c r="E86" s="40">
        <v>9200</v>
      </c>
      <c r="F86" s="186">
        <v>12200</v>
      </c>
      <c r="G86" s="290">
        <v>8293.13</v>
      </c>
      <c r="H86" s="316">
        <f t="shared" si="1"/>
        <v>67.97647540983606</v>
      </c>
    </row>
    <row r="87" spans="1:8" ht="13.5" thickBot="1">
      <c r="A87" s="38"/>
      <c r="B87" s="38"/>
      <c r="C87" s="38" t="s">
        <v>148</v>
      </c>
      <c r="D87" s="14" t="s">
        <v>240</v>
      </c>
      <c r="E87" s="40">
        <v>1320</v>
      </c>
      <c r="F87" s="186">
        <v>2320</v>
      </c>
      <c r="G87" s="290">
        <v>1390.63</v>
      </c>
      <c r="H87" s="316">
        <f t="shared" si="1"/>
        <v>59.94094827586208</v>
      </c>
    </row>
    <row r="88" spans="1:8" ht="13.5" thickBot="1">
      <c r="A88" s="38"/>
      <c r="B88" s="38"/>
      <c r="C88" s="38" t="s">
        <v>137</v>
      </c>
      <c r="D88" s="13" t="s">
        <v>239</v>
      </c>
      <c r="E88" s="40">
        <v>1000</v>
      </c>
      <c r="F88" s="186">
        <v>6544</v>
      </c>
      <c r="G88" s="290">
        <v>5490.23</v>
      </c>
      <c r="H88" s="316">
        <f t="shared" si="1"/>
        <v>83.89715770171149</v>
      </c>
    </row>
    <row r="89" spans="1:8" ht="13.5" thickBot="1">
      <c r="A89" s="43"/>
      <c r="B89" s="43"/>
      <c r="C89" s="43" t="s">
        <v>138</v>
      </c>
      <c r="D89" s="264" t="s">
        <v>241</v>
      </c>
      <c r="E89" s="44">
        <v>0</v>
      </c>
      <c r="F89" s="186">
        <v>2000</v>
      </c>
      <c r="G89" s="290">
        <v>0</v>
      </c>
      <c r="H89" s="316">
        <f t="shared" si="1"/>
        <v>0</v>
      </c>
    </row>
    <row r="90" spans="1:8" ht="13.5" thickBot="1">
      <c r="A90" s="37"/>
      <c r="B90" s="37"/>
      <c r="C90" s="37" t="s">
        <v>157</v>
      </c>
      <c r="D90" s="14" t="s">
        <v>256</v>
      </c>
      <c r="E90" s="39">
        <v>1500</v>
      </c>
      <c r="F90" s="186">
        <v>1500</v>
      </c>
      <c r="G90" s="290">
        <v>210</v>
      </c>
      <c r="H90" s="316">
        <f t="shared" si="1"/>
        <v>14</v>
      </c>
    </row>
    <row r="91" spans="1:8" ht="13.5" thickBot="1">
      <c r="A91" s="38"/>
      <c r="B91" s="38"/>
      <c r="C91" s="38" t="s">
        <v>97</v>
      </c>
      <c r="D91" s="14" t="s">
        <v>101</v>
      </c>
      <c r="E91" s="40">
        <v>1000</v>
      </c>
      <c r="F91" s="186">
        <v>11000</v>
      </c>
      <c r="G91" s="290">
        <v>10128.84</v>
      </c>
      <c r="H91" s="316">
        <f t="shared" si="1"/>
        <v>92.08036363636364</v>
      </c>
    </row>
    <row r="92" spans="1:8" ht="13.5" thickBot="1">
      <c r="A92" s="56"/>
      <c r="B92" s="56"/>
      <c r="C92" s="56" t="s">
        <v>98</v>
      </c>
      <c r="D92" s="106" t="s">
        <v>102</v>
      </c>
      <c r="E92" s="107">
        <v>20218</v>
      </c>
      <c r="F92" s="224">
        <v>24418</v>
      </c>
      <c r="G92" s="294">
        <v>19822.5</v>
      </c>
      <c r="H92" s="316">
        <f t="shared" si="1"/>
        <v>81.17986731100008</v>
      </c>
    </row>
    <row r="93" spans="1:8" ht="39" thickBot="1">
      <c r="A93" s="111" t="s">
        <v>28</v>
      </c>
      <c r="B93" s="112"/>
      <c r="C93" s="114"/>
      <c r="D93" s="115" t="s">
        <v>112</v>
      </c>
      <c r="E93" s="230">
        <v>800</v>
      </c>
      <c r="F93" s="233">
        <v>800</v>
      </c>
      <c r="G93" s="295">
        <f>G94</f>
        <v>0</v>
      </c>
      <c r="H93" s="286">
        <f t="shared" si="1"/>
        <v>0</v>
      </c>
    </row>
    <row r="94" spans="1:8" ht="39" thickBot="1">
      <c r="A94" s="120"/>
      <c r="B94" s="121" t="s">
        <v>29</v>
      </c>
      <c r="C94" s="120"/>
      <c r="D94" s="131" t="s">
        <v>112</v>
      </c>
      <c r="E94" s="123">
        <v>800</v>
      </c>
      <c r="F94" s="232">
        <v>800</v>
      </c>
      <c r="G94" s="296">
        <f>G95</f>
        <v>0</v>
      </c>
      <c r="H94" s="317">
        <f t="shared" si="1"/>
        <v>0</v>
      </c>
    </row>
    <row r="95" spans="1:8" ht="13.5" thickBot="1">
      <c r="A95" s="56"/>
      <c r="B95" s="56"/>
      <c r="C95" s="56" t="s">
        <v>137</v>
      </c>
      <c r="D95" s="109" t="s">
        <v>239</v>
      </c>
      <c r="E95" s="107">
        <v>800</v>
      </c>
      <c r="F95" s="224">
        <v>800</v>
      </c>
      <c r="G95" s="294">
        <v>0</v>
      </c>
      <c r="H95" s="316">
        <f t="shared" si="1"/>
        <v>0</v>
      </c>
    </row>
    <row r="96" spans="1:8" ht="26.25" thickBot="1">
      <c r="A96" s="111" t="s">
        <v>30</v>
      </c>
      <c r="B96" s="112"/>
      <c r="C96" s="114"/>
      <c r="D96" s="115" t="s">
        <v>113</v>
      </c>
      <c r="E96" s="230">
        <f>E97+E111+E113</f>
        <v>152165</v>
      </c>
      <c r="F96" s="233">
        <f>F97+F111+F113</f>
        <v>152165</v>
      </c>
      <c r="G96" s="295">
        <f>G97+G111+G113</f>
        <v>103719.39000000001</v>
      </c>
      <c r="H96" s="286">
        <f t="shared" si="1"/>
        <v>68.1624486577071</v>
      </c>
    </row>
    <row r="97" spans="1:8" ht="13.5" thickBot="1">
      <c r="A97" s="120"/>
      <c r="B97" s="121" t="s">
        <v>176</v>
      </c>
      <c r="C97" s="120"/>
      <c r="D97" s="122" t="s">
        <v>177</v>
      </c>
      <c r="E97" s="123">
        <f>SUM(E98:E110)</f>
        <v>91665</v>
      </c>
      <c r="F97" s="232">
        <f>SUM(F98:F110)</f>
        <v>91665</v>
      </c>
      <c r="G97" s="296">
        <f>SUM(G98:G110)</f>
        <v>50512.87000000001</v>
      </c>
      <c r="H97" s="317">
        <f t="shared" si="1"/>
        <v>55.10595101729123</v>
      </c>
    </row>
    <row r="98" spans="1:8" ht="26.25" thickBot="1">
      <c r="A98" s="38"/>
      <c r="B98" s="41"/>
      <c r="C98" s="38" t="s">
        <v>150</v>
      </c>
      <c r="D98" s="14" t="s">
        <v>246</v>
      </c>
      <c r="E98" s="40">
        <v>9000</v>
      </c>
      <c r="F98" s="186">
        <v>9000</v>
      </c>
      <c r="G98" s="290">
        <v>2579.01</v>
      </c>
      <c r="H98" s="316">
        <f t="shared" si="1"/>
        <v>28.65566666666667</v>
      </c>
    </row>
    <row r="99" spans="1:8" ht="26.25" thickBot="1">
      <c r="A99" s="38"/>
      <c r="B99" s="38"/>
      <c r="C99" s="38" t="s">
        <v>146</v>
      </c>
      <c r="D99" s="14" t="s">
        <v>248</v>
      </c>
      <c r="E99" s="40">
        <v>30000</v>
      </c>
      <c r="F99" s="186">
        <v>30000</v>
      </c>
      <c r="G99" s="290">
        <v>16652.08</v>
      </c>
      <c r="H99" s="316">
        <f t="shared" si="1"/>
        <v>55.506933333333336</v>
      </c>
    </row>
    <row r="100" spans="1:8" ht="13.5" thickBot="1">
      <c r="A100" s="38"/>
      <c r="B100" s="38"/>
      <c r="C100" s="38" t="s">
        <v>153</v>
      </c>
      <c r="D100" s="14" t="s">
        <v>245</v>
      </c>
      <c r="E100" s="40">
        <v>3000</v>
      </c>
      <c r="F100" s="186">
        <v>3000</v>
      </c>
      <c r="G100" s="290">
        <v>2850.05</v>
      </c>
      <c r="H100" s="316">
        <f t="shared" si="1"/>
        <v>95.00166666666668</v>
      </c>
    </row>
    <row r="101" spans="1:8" ht="13.5" thickBot="1">
      <c r="A101" s="38"/>
      <c r="B101" s="38"/>
      <c r="C101" s="38" t="s">
        <v>147</v>
      </c>
      <c r="D101" s="14" t="s">
        <v>242</v>
      </c>
      <c r="E101" s="40">
        <v>5130</v>
      </c>
      <c r="F101" s="186">
        <v>5130</v>
      </c>
      <c r="G101" s="290">
        <v>2581.35</v>
      </c>
      <c r="H101" s="316">
        <f t="shared" si="1"/>
        <v>50.3187134502924</v>
      </c>
    </row>
    <row r="102" spans="1:8" ht="13.5" thickBot="1">
      <c r="A102" s="38"/>
      <c r="B102" s="38"/>
      <c r="C102" s="38" t="s">
        <v>148</v>
      </c>
      <c r="D102" s="14" t="s">
        <v>240</v>
      </c>
      <c r="E102" s="40">
        <v>735</v>
      </c>
      <c r="F102" s="186">
        <v>735</v>
      </c>
      <c r="G102" s="290">
        <v>418.83</v>
      </c>
      <c r="H102" s="316">
        <f t="shared" si="1"/>
        <v>56.98367346938775</v>
      </c>
    </row>
    <row r="103" spans="1:8" ht="13.5" thickBot="1">
      <c r="A103" s="38"/>
      <c r="B103" s="38"/>
      <c r="C103" s="38" t="s">
        <v>96</v>
      </c>
      <c r="D103" s="14" t="s">
        <v>100</v>
      </c>
      <c r="E103" s="40">
        <v>5000</v>
      </c>
      <c r="F103" s="186">
        <v>5000</v>
      </c>
      <c r="G103" s="290">
        <v>1857.63</v>
      </c>
      <c r="H103" s="316">
        <f t="shared" si="1"/>
        <v>37.1526</v>
      </c>
    </row>
    <row r="104" spans="1:8" ht="13.5" thickBot="1">
      <c r="A104" s="38"/>
      <c r="B104" s="38"/>
      <c r="C104" s="38" t="s">
        <v>137</v>
      </c>
      <c r="D104" s="13" t="s">
        <v>239</v>
      </c>
      <c r="E104" s="40">
        <v>16000</v>
      </c>
      <c r="F104" s="186">
        <v>16000</v>
      </c>
      <c r="G104" s="290">
        <v>12281.26</v>
      </c>
      <c r="H104" s="316">
        <f t="shared" si="1"/>
        <v>76.757875</v>
      </c>
    </row>
    <row r="105" spans="1:8" ht="13.5" thickBot="1">
      <c r="A105" s="37"/>
      <c r="B105" s="37"/>
      <c r="C105" s="37" t="s">
        <v>143</v>
      </c>
      <c r="D105" s="14" t="s">
        <v>244</v>
      </c>
      <c r="E105" s="39">
        <v>8500</v>
      </c>
      <c r="F105" s="186">
        <v>8500</v>
      </c>
      <c r="G105" s="290">
        <v>6168.58</v>
      </c>
      <c r="H105" s="316">
        <f t="shared" si="1"/>
        <v>72.5715294117647</v>
      </c>
    </row>
    <row r="106" spans="1:8" ht="13.5" thickBot="1">
      <c r="A106" s="43"/>
      <c r="B106" s="43"/>
      <c r="C106" s="43" t="s">
        <v>138</v>
      </c>
      <c r="D106" s="14" t="s">
        <v>241</v>
      </c>
      <c r="E106" s="44">
        <v>2000</v>
      </c>
      <c r="F106" s="186">
        <v>2000</v>
      </c>
      <c r="G106" s="290">
        <v>0</v>
      </c>
      <c r="H106" s="316">
        <f t="shared" si="1"/>
        <v>0</v>
      </c>
    </row>
    <row r="107" spans="1:8" ht="13.5" thickBot="1">
      <c r="A107" s="38"/>
      <c r="B107" s="38"/>
      <c r="C107" s="38" t="s">
        <v>97</v>
      </c>
      <c r="D107" s="14" t="s">
        <v>101</v>
      </c>
      <c r="E107" s="40">
        <v>6500</v>
      </c>
      <c r="F107" s="186">
        <v>6500</v>
      </c>
      <c r="G107" s="290">
        <v>2940.01</v>
      </c>
      <c r="H107" s="316">
        <f t="shared" si="1"/>
        <v>45.230923076923084</v>
      </c>
    </row>
    <row r="108" spans="1:8" ht="39" thickBot="1">
      <c r="A108" s="38"/>
      <c r="B108" s="38"/>
      <c r="C108" s="38" t="s">
        <v>159</v>
      </c>
      <c r="D108" s="14" t="s">
        <v>260</v>
      </c>
      <c r="E108" s="40">
        <v>1200</v>
      </c>
      <c r="F108" s="186">
        <v>1200</v>
      </c>
      <c r="G108" s="290">
        <v>532.07</v>
      </c>
      <c r="H108" s="316">
        <f t="shared" si="1"/>
        <v>44.33916666666667</v>
      </c>
    </row>
    <row r="109" spans="1:8" ht="13.5" thickBot="1">
      <c r="A109" s="38"/>
      <c r="B109" s="38"/>
      <c r="C109" s="38" t="s">
        <v>98</v>
      </c>
      <c r="D109" s="14" t="s">
        <v>102</v>
      </c>
      <c r="E109" s="40">
        <v>4000</v>
      </c>
      <c r="F109" s="186">
        <v>4000</v>
      </c>
      <c r="G109" s="290">
        <v>1652</v>
      </c>
      <c r="H109" s="316">
        <f t="shared" si="1"/>
        <v>41.3</v>
      </c>
    </row>
    <row r="110" spans="1:8" ht="26.25" thickBot="1">
      <c r="A110" s="38"/>
      <c r="B110" s="38"/>
      <c r="C110" s="38" t="s">
        <v>152</v>
      </c>
      <c r="D110" s="14" t="s">
        <v>249</v>
      </c>
      <c r="E110" s="40">
        <v>600</v>
      </c>
      <c r="F110" s="186">
        <v>600</v>
      </c>
      <c r="G110" s="290">
        <v>0</v>
      </c>
      <c r="H110" s="316">
        <f t="shared" si="1"/>
        <v>0</v>
      </c>
    </row>
    <row r="111" spans="1:8" ht="13.5" thickBot="1">
      <c r="A111" s="116"/>
      <c r="B111" s="117" t="s">
        <v>31</v>
      </c>
      <c r="C111" s="116"/>
      <c r="D111" s="96" t="s">
        <v>114</v>
      </c>
      <c r="E111" s="119">
        <v>500</v>
      </c>
      <c r="F111" s="222">
        <v>500</v>
      </c>
      <c r="G111" s="298">
        <f>G112</f>
        <v>0</v>
      </c>
      <c r="H111" s="317">
        <f t="shared" si="1"/>
        <v>0</v>
      </c>
    </row>
    <row r="112" spans="1:8" ht="13.5" thickBot="1">
      <c r="A112" s="38"/>
      <c r="B112" s="38"/>
      <c r="C112" s="38" t="s">
        <v>137</v>
      </c>
      <c r="D112" s="13" t="s">
        <v>239</v>
      </c>
      <c r="E112" s="40">
        <v>500</v>
      </c>
      <c r="F112" s="186">
        <v>500</v>
      </c>
      <c r="G112" s="290">
        <v>0</v>
      </c>
      <c r="H112" s="316">
        <f t="shared" si="1"/>
        <v>0</v>
      </c>
    </row>
    <row r="113" spans="1:8" ht="13.5" thickBot="1">
      <c r="A113" s="116"/>
      <c r="B113" s="117" t="s">
        <v>274</v>
      </c>
      <c r="C113" s="117"/>
      <c r="D113" s="132" t="s">
        <v>277</v>
      </c>
      <c r="E113" s="119">
        <f>SUM(E114:E118)</f>
        <v>60000</v>
      </c>
      <c r="F113" s="222">
        <f>SUM(F114:F118)</f>
        <v>60000</v>
      </c>
      <c r="G113" s="298">
        <f>SUM(G114:G118)</f>
        <v>53206.520000000004</v>
      </c>
      <c r="H113" s="317">
        <f t="shared" si="1"/>
        <v>88.67753333333334</v>
      </c>
    </row>
    <row r="114" spans="1:8" ht="13.5" thickBot="1">
      <c r="A114" s="38"/>
      <c r="B114" s="38"/>
      <c r="C114" s="38" t="s">
        <v>137</v>
      </c>
      <c r="D114" s="13" t="s">
        <v>239</v>
      </c>
      <c r="E114" s="40">
        <v>6000</v>
      </c>
      <c r="F114" s="186">
        <v>6000</v>
      </c>
      <c r="G114" s="290">
        <v>2646.92</v>
      </c>
      <c r="H114" s="316">
        <f t="shared" si="1"/>
        <v>44.11533333333333</v>
      </c>
    </row>
    <row r="115" spans="1:8" ht="13.5" thickBot="1">
      <c r="A115" s="38"/>
      <c r="B115" s="38"/>
      <c r="C115" s="38" t="s">
        <v>97</v>
      </c>
      <c r="D115" s="14" t="s">
        <v>101</v>
      </c>
      <c r="E115" s="40">
        <v>2000</v>
      </c>
      <c r="F115" s="186">
        <v>2000</v>
      </c>
      <c r="G115" s="290">
        <v>898.6</v>
      </c>
      <c r="H115" s="316">
        <f t="shared" si="1"/>
        <v>44.93</v>
      </c>
    </row>
    <row r="116" spans="1:8" ht="39" thickBot="1">
      <c r="A116" s="38"/>
      <c r="B116" s="38"/>
      <c r="C116" s="37" t="s">
        <v>160</v>
      </c>
      <c r="D116" s="13" t="s">
        <v>264</v>
      </c>
      <c r="E116" s="40">
        <v>1000</v>
      </c>
      <c r="F116" s="186">
        <v>1000</v>
      </c>
      <c r="G116" s="290">
        <v>0</v>
      </c>
      <c r="H116" s="316">
        <f t="shared" si="1"/>
        <v>0</v>
      </c>
    </row>
    <row r="117" spans="1:8" ht="13.5" thickBot="1">
      <c r="A117" s="38"/>
      <c r="B117" s="38"/>
      <c r="C117" s="38" t="s">
        <v>98</v>
      </c>
      <c r="D117" s="14" t="s">
        <v>102</v>
      </c>
      <c r="E117" s="40">
        <v>1000</v>
      </c>
      <c r="F117" s="186">
        <v>1000</v>
      </c>
      <c r="G117" s="290">
        <v>661</v>
      </c>
      <c r="H117" s="316">
        <f t="shared" si="1"/>
        <v>66.1</v>
      </c>
    </row>
    <row r="118" spans="1:8" ht="26.25" thickBot="1">
      <c r="A118" s="56"/>
      <c r="B118" s="56"/>
      <c r="C118" s="56" t="s">
        <v>164</v>
      </c>
      <c r="D118" s="106" t="s">
        <v>251</v>
      </c>
      <c r="E118" s="107">
        <v>50000</v>
      </c>
      <c r="F118" s="224">
        <v>50000</v>
      </c>
      <c r="G118" s="294">
        <v>49000</v>
      </c>
      <c r="H118" s="316">
        <f t="shared" si="1"/>
        <v>98</v>
      </c>
    </row>
    <row r="119" spans="1:8" ht="64.5" thickBot="1">
      <c r="A119" s="111" t="s">
        <v>32</v>
      </c>
      <c r="B119" s="112"/>
      <c r="C119" s="114"/>
      <c r="D119" s="115" t="s">
        <v>115</v>
      </c>
      <c r="E119" s="230">
        <f>E120</f>
        <v>28800</v>
      </c>
      <c r="F119" s="233">
        <f>F120</f>
        <v>28800</v>
      </c>
      <c r="G119" s="295">
        <f>G120</f>
        <v>11228.259999999998</v>
      </c>
      <c r="H119" s="286">
        <f t="shared" si="1"/>
        <v>38.98701388888888</v>
      </c>
    </row>
    <row r="120" spans="1:8" ht="39" thickBot="1">
      <c r="A120" s="120"/>
      <c r="B120" s="121" t="s">
        <v>178</v>
      </c>
      <c r="C120" s="121"/>
      <c r="D120" s="122" t="s">
        <v>237</v>
      </c>
      <c r="E120" s="123">
        <f>SUM(E121:E122)</f>
        <v>28800</v>
      </c>
      <c r="F120" s="232">
        <f>SUM(F121:F122)</f>
        <v>28800</v>
      </c>
      <c r="G120" s="296">
        <f>SUM(G121:G122)</f>
        <v>11228.259999999998</v>
      </c>
      <c r="H120" s="317">
        <f t="shared" si="1"/>
        <v>38.98701388888888</v>
      </c>
    </row>
    <row r="121" spans="1:8" ht="26.25" thickBot="1">
      <c r="A121" s="37"/>
      <c r="B121" s="37"/>
      <c r="C121" s="37" t="s">
        <v>179</v>
      </c>
      <c r="D121" s="13" t="s">
        <v>270</v>
      </c>
      <c r="E121" s="39">
        <v>19000</v>
      </c>
      <c r="F121" s="186">
        <v>19000</v>
      </c>
      <c r="G121" s="290">
        <v>10776.3</v>
      </c>
      <c r="H121" s="316">
        <f t="shared" si="1"/>
        <v>56.717368421052626</v>
      </c>
    </row>
    <row r="122" spans="1:8" ht="26.25" thickBot="1">
      <c r="A122" s="56"/>
      <c r="B122" s="56"/>
      <c r="C122" s="56" t="s">
        <v>180</v>
      </c>
      <c r="D122" s="106" t="s">
        <v>269</v>
      </c>
      <c r="E122" s="107">
        <v>9800</v>
      </c>
      <c r="F122" s="224">
        <v>9800</v>
      </c>
      <c r="G122" s="294">
        <v>451.96</v>
      </c>
      <c r="H122" s="316">
        <f t="shared" si="1"/>
        <v>4.611836734693878</v>
      </c>
    </row>
    <row r="123" spans="1:8" ht="13.5" thickBot="1">
      <c r="A123" s="111" t="s">
        <v>181</v>
      </c>
      <c r="B123" s="114"/>
      <c r="C123" s="112"/>
      <c r="D123" s="110" t="s">
        <v>183</v>
      </c>
      <c r="E123" s="230">
        <f aca="true" t="shared" si="2" ref="E123:G124">E124</f>
        <v>210400</v>
      </c>
      <c r="F123" s="233">
        <f t="shared" si="2"/>
        <v>210400</v>
      </c>
      <c r="G123" s="295">
        <f t="shared" si="2"/>
        <v>102532.59</v>
      </c>
      <c r="H123" s="286">
        <f t="shared" si="1"/>
        <v>48.73221958174905</v>
      </c>
    </row>
    <row r="124" spans="1:8" ht="39" thickBot="1">
      <c r="A124" s="120"/>
      <c r="B124" s="121" t="s">
        <v>182</v>
      </c>
      <c r="C124" s="121"/>
      <c r="D124" s="122" t="s">
        <v>184</v>
      </c>
      <c r="E124" s="123">
        <f t="shared" si="2"/>
        <v>210400</v>
      </c>
      <c r="F124" s="232">
        <f t="shared" si="2"/>
        <v>210400</v>
      </c>
      <c r="G124" s="296">
        <f t="shared" si="2"/>
        <v>102532.59</v>
      </c>
      <c r="H124" s="317">
        <f t="shared" si="1"/>
        <v>48.73221958174905</v>
      </c>
    </row>
    <row r="125" spans="1:8" ht="51.75" thickBot="1">
      <c r="A125" s="56"/>
      <c r="B125" s="56"/>
      <c r="C125" s="56" t="s">
        <v>185</v>
      </c>
      <c r="D125" s="106" t="s">
        <v>271</v>
      </c>
      <c r="E125" s="107">
        <v>210400</v>
      </c>
      <c r="F125" s="224">
        <v>210400</v>
      </c>
      <c r="G125" s="294">
        <v>102532.59</v>
      </c>
      <c r="H125" s="316">
        <f t="shared" si="1"/>
        <v>48.73221958174905</v>
      </c>
    </row>
    <row r="126" spans="1:8" ht="13.5" thickBot="1">
      <c r="A126" s="111" t="s">
        <v>50</v>
      </c>
      <c r="B126" s="114"/>
      <c r="C126" s="114"/>
      <c r="D126" s="110" t="s">
        <v>120</v>
      </c>
      <c r="E126" s="230">
        <f>E127</f>
        <v>166125</v>
      </c>
      <c r="F126" s="233">
        <f>SUM(F127)</f>
        <v>152925</v>
      </c>
      <c r="G126" s="295">
        <v>0</v>
      </c>
      <c r="H126" s="286">
        <f t="shared" si="1"/>
        <v>0</v>
      </c>
    </row>
    <row r="127" spans="1:8" ht="13.5" thickBot="1">
      <c r="A127" s="120"/>
      <c r="B127" s="121" t="s">
        <v>186</v>
      </c>
      <c r="C127" s="121"/>
      <c r="D127" s="122" t="s">
        <v>187</v>
      </c>
      <c r="E127" s="123">
        <f>SUM(E128:E128)</f>
        <v>166125</v>
      </c>
      <c r="F127" s="232">
        <f>SUM(F128)</f>
        <v>152925</v>
      </c>
      <c r="G127" s="296">
        <v>0</v>
      </c>
      <c r="H127" s="317">
        <f t="shared" si="1"/>
        <v>0</v>
      </c>
    </row>
    <row r="128" spans="1:8" ht="13.5" thickBot="1">
      <c r="A128" s="38"/>
      <c r="B128" s="38"/>
      <c r="C128" s="38" t="s">
        <v>272</v>
      </c>
      <c r="D128" s="14" t="s">
        <v>288</v>
      </c>
      <c r="E128" s="40">
        <v>166125</v>
      </c>
      <c r="F128" s="224">
        <v>152925</v>
      </c>
      <c r="G128" s="294">
        <v>0</v>
      </c>
      <c r="H128" s="316">
        <f t="shared" si="1"/>
        <v>0</v>
      </c>
    </row>
    <row r="129" spans="1:8" ht="13.5" thickBot="1">
      <c r="A129" s="111" t="s">
        <v>57</v>
      </c>
      <c r="B129" s="112"/>
      <c r="C129" s="112"/>
      <c r="D129" s="147" t="s">
        <v>125</v>
      </c>
      <c r="E129" s="234">
        <f>E130+E152+E161+E180+E199+E202+E206+E208</f>
        <v>4611385</v>
      </c>
      <c r="F129" s="233">
        <f>F130+F152+F161+F180+F199+F202+F206+F208</f>
        <v>4799438</v>
      </c>
      <c r="G129" s="295">
        <f>G130+G152+G161+G180+G199+G202+G206+G208</f>
        <v>2863350.9200000004</v>
      </c>
      <c r="H129" s="286">
        <f t="shared" si="1"/>
        <v>59.66012937348082</v>
      </c>
    </row>
    <row r="130" spans="1:8" ht="13.5" thickBot="1">
      <c r="A130" s="120"/>
      <c r="B130" s="121" t="s">
        <v>58</v>
      </c>
      <c r="C130" s="120"/>
      <c r="D130" s="133" t="s">
        <v>126</v>
      </c>
      <c r="E130" s="123">
        <f>SUM(E131:E151)</f>
        <v>2132361</v>
      </c>
      <c r="F130" s="232">
        <f>SUM(F131:F151)</f>
        <v>2163101</v>
      </c>
      <c r="G130" s="296">
        <f>SUM(G131:G151)</f>
        <v>1213408.6400000001</v>
      </c>
      <c r="H130" s="317">
        <f t="shared" si="1"/>
        <v>56.09579210587024</v>
      </c>
    </row>
    <row r="131" spans="1:8" ht="26.25" thickBot="1">
      <c r="A131" s="38"/>
      <c r="B131" s="38"/>
      <c r="C131" s="38" t="s">
        <v>188</v>
      </c>
      <c r="D131" s="14" t="s">
        <v>258</v>
      </c>
      <c r="E131" s="26">
        <v>90529</v>
      </c>
      <c r="F131" s="26">
        <v>90529</v>
      </c>
      <c r="G131" s="301">
        <v>51103.65</v>
      </c>
      <c r="H131" s="316">
        <f t="shared" si="1"/>
        <v>56.45003258624308</v>
      </c>
    </row>
    <row r="132" spans="1:8" ht="26.25" thickBot="1">
      <c r="A132" s="38"/>
      <c r="B132" s="38"/>
      <c r="C132" s="38" t="s">
        <v>146</v>
      </c>
      <c r="D132" s="14" t="s">
        <v>248</v>
      </c>
      <c r="E132" s="26">
        <v>1264173</v>
      </c>
      <c r="F132" s="26">
        <v>1264173</v>
      </c>
      <c r="G132" s="301">
        <v>707591.25</v>
      </c>
      <c r="H132" s="316">
        <f t="shared" si="1"/>
        <v>55.97265959643182</v>
      </c>
    </row>
    <row r="133" spans="1:8" ht="13.5" thickBot="1">
      <c r="A133" s="38"/>
      <c r="B133" s="38"/>
      <c r="C133" s="38" t="s">
        <v>153</v>
      </c>
      <c r="D133" s="14" t="s">
        <v>245</v>
      </c>
      <c r="E133" s="26">
        <v>104252</v>
      </c>
      <c r="F133" s="26">
        <v>104252</v>
      </c>
      <c r="G133" s="301">
        <v>97988.26</v>
      </c>
      <c r="H133" s="316">
        <f t="shared" si="1"/>
        <v>93.99173157349499</v>
      </c>
    </row>
    <row r="134" spans="1:8" ht="13.5" thickBot="1">
      <c r="A134" s="38"/>
      <c r="B134" s="38"/>
      <c r="C134" s="38" t="s">
        <v>147</v>
      </c>
      <c r="D134" s="14" t="s">
        <v>242</v>
      </c>
      <c r="E134" s="26">
        <v>250794</v>
      </c>
      <c r="F134" s="26">
        <v>250794</v>
      </c>
      <c r="G134" s="301">
        <v>119283.44</v>
      </c>
      <c r="H134" s="316">
        <f t="shared" si="1"/>
        <v>47.56231807778496</v>
      </c>
    </row>
    <row r="135" spans="1:8" ht="13.5" thickBot="1">
      <c r="A135" s="38"/>
      <c r="B135" s="38"/>
      <c r="C135" s="38" t="s">
        <v>148</v>
      </c>
      <c r="D135" s="14" t="s">
        <v>240</v>
      </c>
      <c r="E135" s="26">
        <v>35682</v>
      </c>
      <c r="F135" s="26">
        <v>35682</v>
      </c>
      <c r="G135" s="301">
        <v>20380.5</v>
      </c>
      <c r="H135" s="316">
        <f t="shared" si="1"/>
        <v>57.11703379855389</v>
      </c>
    </row>
    <row r="136" spans="1:8" ht="13.5" thickBot="1">
      <c r="A136" s="38"/>
      <c r="B136" s="38"/>
      <c r="C136" s="38" t="s">
        <v>96</v>
      </c>
      <c r="D136" s="14" t="s">
        <v>100</v>
      </c>
      <c r="E136" s="26">
        <v>5000</v>
      </c>
      <c r="F136" s="26">
        <v>5000</v>
      </c>
      <c r="G136" s="301">
        <v>0</v>
      </c>
      <c r="H136" s="316">
        <f t="shared" si="1"/>
        <v>0</v>
      </c>
    </row>
    <row r="137" spans="1:8" ht="13.5" thickBot="1">
      <c r="A137" s="38"/>
      <c r="B137" s="38"/>
      <c r="C137" s="38" t="s">
        <v>137</v>
      </c>
      <c r="D137" s="13" t="s">
        <v>239</v>
      </c>
      <c r="E137" s="26">
        <v>30500</v>
      </c>
      <c r="F137" s="26">
        <v>31500</v>
      </c>
      <c r="G137" s="301">
        <v>9321.31</v>
      </c>
      <c r="H137" s="316">
        <f aca="true" t="shared" si="3" ref="H137:H200">G137/F137%</f>
        <v>29.591460317460317</v>
      </c>
    </row>
    <row r="138" spans="1:8" ht="26.25" thickBot="1">
      <c r="A138" s="38"/>
      <c r="B138" s="38"/>
      <c r="C138" s="38" t="s">
        <v>189</v>
      </c>
      <c r="D138" s="14" t="s">
        <v>255</v>
      </c>
      <c r="E138" s="26">
        <v>4000</v>
      </c>
      <c r="F138" s="26">
        <v>4000</v>
      </c>
      <c r="G138" s="301">
        <v>517.16</v>
      </c>
      <c r="H138" s="316">
        <f t="shared" si="3"/>
        <v>12.928999999999998</v>
      </c>
    </row>
    <row r="139" spans="1:8" ht="13.5" thickBot="1">
      <c r="A139" s="38"/>
      <c r="B139" s="38"/>
      <c r="C139" s="38" t="s">
        <v>143</v>
      </c>
      <c r="D139" s="14" t="s">
        <v>244</v>
      </c>
      <c r="E139" s="26">
        <v>148000</v>
      </c>
      <c r="F139" s="26">
        <v>148000</v>
      </c>
      <c r="G139" s="301">
        <v>63965.82</v>
      </c>
      <c r="H139" s="316">
        <f t="shared" si="3"/>
        <v>43.220148648648646</v>
      </c>
    </row>
    <row r="140" spans="1:8" ht="13.5" thickBot="1">
      <c r="A140" s="37"/>
      <c r="B140" s="37"/>
      <c r="C140" s="37" t="s">
        <v>138</v>
      </c>
      <c r="D140" s="14" t="s">
        <v>241</v>
      </c>
      <c r="E140" s="26">
        <v>5700</v>
      </c>
      <c r="F140" s="26">
        <v>5700</v>
      </c>
      <c r="G140" s="301">
        <v>0</v>
      </c>
      <c r="H140" s="316">
        <f t="shared" si="3"/>
        <v>0</v>
      </c>
    </row>
    <row r="141" spans="1:8" ht="13.5" thickBot="1">
      <c r="A141" s="38"/>
      <c r="B141" s="38"/>
      <c r="C141" s="38" t="s">
        <v>157</v>
      </c>
      <c r="D141" s="14" t="s">
        <v>256</v>
      </c>
      <c r="E141" s="26">
        <v>3000</v>
      </c>
      <c r="F141" s="26">
        <v>3000</v>
      </c>
      <c r="G141" s="301">
        <v>1554</v>
      </c>
      <c r="H141" s="316">
        <f t="shared" si="3"/>
        <v>51.8</v>
      </c>
    </row>
    <row r="142" spans="1:8" ht="13.5" thickBot="1">
      <c r="A142" s="38"/>
      <c r="B142" s="38"/>
      <c r="C142" s="38" t="s">
        <v>97</v>
      </c>
      <c r="D142" s="14" t="s">
        <v>101</v>
      </c>
      <c r="E142" s="26">
        <v>28000</v>
      </c>
      <c r="F142" s="26">
        <v>38000</v>
      </c>
      <c r="G142" s="301">
        <v>24258.12</v>
      </c>
      <c r="H142" s="316">
        <f t="shared" si="3"/>
        <v>63.83715789473684</v>
      </c>
    </row>
    <row r="143" spans="1:8" ht="26.25" thickBot="1">
      <c r="A143" s="38"/>
      <c r="B143" s="38"/>
      <c r="C143" s="38" t="s">
        <v>158</v>
      </c>
      <c r="D143" s="14" t="s">
        <v>259</v>
      </c>
      <c r="E143" s="26">
        <v>2150</v>
      </c>
      <c r="F143" s="26">
        <v>2150</v>
      </c>
      <c r="G143" s="301">
        <v>1198.4</v>
      </c>
      <c r="H143" s="316">
        <f t="shared" si="3"/>
        <v>55.739534883720935</v>
      </c>
    </row>
    <row r="144" spans="1:8" ht="39" thickBot="1">
      <c r="A144" s="38"/>
      <c r="B144" s="38"/>
      <c r="C144" s="38" t="s">
        <v>160</v>
      </c>
      <c r="D144" s="13" t="s">
        <v>264</v>
      </c>
      <c r="E144" s="26">
        <v>6000</v>
      </c>
      <c r="F144" s="26">
        <v>6000</v>
      </c>
      <c r="G144" s="301">
        <v>3014.37</v>
      </c>
      <c r="H144" s="316">
        <f t="shared" si="3"/>
        <v>50.2395</v>
      </c>
    </row>
    <row r="145" spans="1:8" ht="26.25" thickBot="1">
      <c r="A145" s="38"/>
      <c r="B145" s="38"/>
      <c r="C145" s="38" t="s">
        <v>161</v>
      </c>
      <c r="D145" s="14" t="s">
        <v>267</v>
      </c>
      <c r="E145" s="26">
        <v>1500</v>
      </c>
      <c r="F145" s="26">
        <v>21240</v>
      </c>
      <c r="G145" s="301">
        <v>157.9</v>
      </c>
      <c r="H145" s="316">
        <f t="shared" si="3"/>
        <v>0.7434086629001884</v>
      </c>
    </row>
    <row r="146" spans="1:8" ht="13.5" thickBot="1">
      <c r="A146" s="38"/>
      <c r="B146" s="38"/>
      <c r="C146" s="38" t="s">
        <v>151</v>
      </c>
      <c r="D146" s="14" t="s">
        <v>247</v>
      </c>
      <c r="E146" s="26">
        <v>5400</v>
      </c>
      <c r="F146" s="26">
        <v>5400</v>
      </c>
      <c r="G146" s="301">
        <v>1514.28</v>
      </c>
      <c r="H146" s="316">
        <f t="shared" si="3"/>
        <v>28.04222222222222</v>
      </c>
    </row>
    <row r="147" spans="1:8" ht="13.5" thickBot="1">
      <c r="A147" s="38"/>
      <c r="B147" s="38"/>
      <c r="C147" s="38" t="s">
        <v>98</v>
      </c>
      <c r="D147" s="14" t="s">
        <v>102</v>
      </c>
      <c r="E147" s="26">
        <v>2700</v>
      </c>
      <c r="F147" s="26">
        <v>2700</v>
      </c>
      <c r="G147" s="301">
        <v>1913.45</v>
      </c>
      <c r="H147" s="316">
        <f t="shared" si="3"/>
        <v>70.86851851851851</v>
      </c>
    </row>
    <row r="148" spans="1:8" ht="26.25" thickBot="1">
      <c r="A148" s="38"/>
      <c r="B148" s="38"/>
      <c r="C148" s="38" t="s">
        <v>162</v>
      </c>
      <c r="D148" s="14" t="s">
        <v>263</v>
      </c>
      <c r="E148" s="26">
        <v>139731</v>
      </c>
      <c r="F148" s="26">
        <v>139731</v>
      </c>
      <c r="G148" s="301">
        <v>108670.25</v>
      </c>
      <c r="H148" s="316">
        <f t="shared" si="3"/>
        <v>77.77103863852689</v>
      </c>
    </row>
    <row r="149" spans="1:8" ht="26.25" thickBot="1">
      <c r="A149" s="38"/>
      <c r="B149" s="38"/>
      <c r="C149" s="38" t="s">
        <v>152</v>
      </c>
      <c r="D149" s="14" t="s">
        <v>249</v>
      </c>
      <c r="E149" s="26">
        <v>800</v>
      </c>
      <c r="F149" s="26">
        <v>800</v>
      </c>
      <c r="G149" s="301">
        <v>200</v>
      </c>
      <c r="H149" s="316">
        <f t="shared" si="3"/>
        <v>25</v>
      </c>
    </row>
    <row r="150" spans="1:8" ht="39" thickBot="1">
      <c r="A150" s="38"/>
      <c r="B150" s="38"/>
      <c r="C150" s="38" t="s">
        <v>156</v>
      </c>
      <c r="D150" s="14" t="s">
        <v>252</v>
      </c>
      <c r="E150" s="26">
        <v>1950</v>
      </c>
      <c r="F150" s="26">
        <v>1950</v>
      </c>
      <c r="G150" s="301">
        <v>761.48</v>
      </c>
      <c r="H150" s="316">
        <f t="shared" si="3"/>
        <v>39.05025641025641</v>
      </c>
    </row>
    <row r="151" spans="1:8" ht="26.25" thickBot="1">
      <c r="A151" s="37"/>
      <c r="B151" s="37"/>
      <c r="C151" s="37" t="s">
        <v>163</v>
      </c>
      <c r="D151" s="14" t="s">
        <v>261</v>
      </c>
      <c r="E151" s="26">
        <v>2500</v>
      </c>
      <c r="F151" s="26">
        <v>2500</v>
      </c>
      <c r="G151" s="301">
        <v>15</v>
      </c>
      <c r="H151" s="316">
        <f t="shared" si="3"/>
        <v>0.6</v>
      </c>
    </row>
    <row r="152" spans="1:8" ht="26.25" thickBot="1">
      <c r="A152" s="116"/>
      <c r="B152" s="117" t="s">
        <v>191</v>
      </c>
      <c r="C152" s="117"/>
      <c r="D152" s="118" t="s">
        <v>190</v>
      </c>
      <c r="E152" s="119">
        <f>SUM(E153:E160)</f>
        <v>81449</v>
      </c>
      <c r="F152" s="222">
        <f>SUM(F153:F160)</f>
        <v>81449</v>
      </c>
      <c r="G152" s="298">
        <f>SUM(G153:G160)</f>
        <v>47149.590000000004</v>
      </c>
      <c r="H152" s="317">
        <f t="shared" si="3"/>
        <v>57.88848236319661</v>
      </c>
    </row>
    <row r="153" spans="1:8" ht="26.25" thickBot="1">
      <c r="A153" s="38"/>
      <c r="B153" s="38"/>
      <c r="C153" s="38" t="s">
        <v>188</v>
      </c>
      <c r="D153" s="14" t="s">
        <v>258</v>
      </c>
      <c r="E153" s="26">
        <v>5590</v>
      </c>
      <c r="F153" s="26">
        <v>5590</v>
      </c>
      <c r="G153" s="301">
        <v>3463.69</v>
      </c>
      <c r="H153" s="316">
        <f t="shared" si="3"/>
        <v>61.96225402504473</v>
      </c>
    </row>
    <row r="154" spans="1:8" ht="26.25" thickBot="1">
      <c r="A154" s="38"/>
      <c r="B154" s="38"/>
      <c r="C154" s="38" t="s">
        <v>146</v>
      </c>
      <c r="D154" s="14" t="s">
        <v>248</v>
      </c>
      <c r="E154" s="26">
        <v>56856</v>
      </c>
      <c r="F154" s="26">
        <v>56856</v>
      </c>
      <c r="G154" s="301">
        <v>32380.47</v>
      </c>
      <c r="H154" s="316">
        <f t="shared" si="3"/>
        <v>56.9517201350781</v>
      </c>
    </row>
    <row r="155" spans="1:8" ht="13.5" thickBot="1">
      <c r="A155" s="38"/>
      <c r="B155" s="38"/>
      <c r="C155" s="38" t="s">
        <v>153</v>
      </c>
      <c r="D155" s="14" t="s">
        <v>245</v>
      </c>
      <c r="E155" s="26">
        <v>4738</v>
      </c>
      <c r="F155" s="26">
        <v>4738</v>
      </c>
      <c r="G155" s="301">
        <v>4199.65</v>
      </c>
      <c r="H155" s="316">
        <f t="shared" si="3"/>
        <v>88.63761080624735</v>
      </c>
    </row>
    <row r="156" spans="1:8" ht="13.5" thickBot="1">
      <c r="A156" s="38"/>
      <c r="B156" s="38"/>
      <c r="C156" s="38" t="s">
        <v>147</v>
      </c>
      <c r="D156" s="14" t="s">
        <v>242</v>
      </c>
      <c r="E156" s="26">
        <v>11569</v>
      </c>
      <c r="F156" s="26">
        <v>11569</v>
      </c>
      <c r="G156" s="301">
        <v>6136.19</v>
      </c>
      <c r="H156" s="316">
        <f t="shared" si="3"/>
        <v>53.03993430720028</v>
      </c>
    </row>
    <row r="157" spans="1:8" ht="13.5" thickBot="1">
      <c r="A157" s="38"/>
      <c r="B157" s="38"/>
      <c r="C157" s="38" t="s">
        <v>148</v>
      </c>
      <c r="D157" s="14" t="s">
        <v>240</v>
      </c>
      <c r="E157" s="26">
        <v>1646</v>
      </c>
      <c r="F157" s="26">
        <v>1646</v>
      </c>
      <c r="G157" s="301">
        <v>969.59</v>
      </c>
      <c r="H157" s="316">
        <f t="shared" si="3"/>
        <v>58.90583232077764</v>
      </c>
    </row>
    <row r="158" spans="1:8" ht="13.5" thickBot="1">
      <c r="A158" s="38"/>
      <c r="B158" s="38"/>
      <c r="C158" s="38" t="s">
        <v>137</v>
      </c>
      <c r="D158" s="13" t="s">
        <v>239</v>
      </c>
      <c r="E158" s="26">
        <v>500</v>
      </c>
      <c r="F158" s="26">
        <v>500</v>
      </c>
      <c r="G158" s="301">
        <v>0</v>
      </c>
      <c r="H158" s="316">
        <f t="shared" si="3"/>
        <v>0</v>
      </c>
    </row>
    <row r="159" spans="1:8" ht="26.25" thickBot="1">
      <c r="A159" s="38"/>
      <c r="B159" s="38"/>
      <c r="C159" s="38" t="s">
        <v>189</v>
      </c>
      <c r="D159" s="14" t="s">
        <v>255</v>
      </c>
      <c r="E159" s="26">
        <v>350</v>
      </c>
      <c r="F159" s="26">
        <v>350</v>
      </c>
      <c r="G159" s="301">
        <v>0</v>
      </c>
      <c r="H159" s="316">
        <f t="shared" si="3"/>
        <v>0</v>
      </c>
    </row>
    <row r="160" spans="1:8" ht="13.5" thickBot="1">
      <c r="A160" s="38"/>
      <c r="B160" s="38"/>
      <c r="C160" s="38" t="s">
        <v>151</v>
      </c>
      <c r="D160" s="14" t="s">
        <v>247</v>
      </c>
      <c r="E160" s="26">
        <v>200</v>
      </c>
      <c r="F160" s="26">
        <v>200</v>
      </c>
      <c r="G160" s="301">
        <v>0</v>
      </c>
      <c r="H160" s="316">
        <f t="shared" si="3"/>
        <v>0</v>
      </c>
    </row>
    <row r="161" spans="1:8" ht="13.5" thickBot="1">
      <c r="A161" s="134"/>
      <c r="B161" s="117" t="s">
        <v>60</v>
      </c>
      <c r="C161" s="117"/>
      <c r="D161" s="118" t="s">
        <v>127</v>
      </c>
      <c r="E161" s="119">
        <f>SUM(E162:E179)</f>
        <v>249267</v>
      </c>
      <c r="F161" s="222">
        <f>SUM(F162:F179)</f>
        <v>249267</v>
      </c>
      <c r="G161" s="298">
        <f>SUM(G162:G179)</f>
        <v>126828.42000000001</v>
      </c>
      <c r="H161" s="317">
        <f t="shared" si="3"/>
        <v>50.88054977193131</v>
      </c>
    </row>
    <row r="162" spans="1:8" ht="51.75" thickBot="1">
      <c r="A162" s="37"/>
      <c r="B162" s="37"/>
      <c r="C162" s="37" t="s">
        <v>194</v>
      </c>
      <c r="D162" s="13" t="s">
        <v>266</v>
      </c>
      <c r="E162" s="39">
        <v>25000</v>
      </c>
      <c r="F162" s="186">
        <v>25000</v>
      </c>
      <c r="G162" s="290">
        <v>8073.57</v>
      </c>
      <c r="H162" s="316">
        <f t="shared" si="3"/>
        <v>32.29428</v>
      </c>
    </row>
    <row r="163" spans="1:8" ht="26.25" thickBot="1">
      <c r="A163" s="38"/>
      <c r="B163" s="38"/>
      <c r="C163" s="38" t="s">
        <v>188</v>
      </c>
      <c r="D163" s="14" t="s">
        <v>258</v>
      </c>
      <c r="E163" s="40">
        <v>11158</v>
      </c>
      <c r="F163" s="186">
        <v>11158</v>
      </c>
      <c r="G163" s="290">
        <v>5525.81</v>
      </c>
      <c r="H163" s="316">
        <f t="shared" si="3"/>
        <v>49.52330166696541</v>
      </c>
    </row>
    <row r="164" spans="1:8" ht="26.25" thickBot="1">
      <c r="A164" s="38"/>
      <c r="B164" s="38"/>
      <c r="C164" s="38" t="s">
        <v>146</v>
      </c>
      <c r="D164" s="14" t="s">
        <v>248</v>
      </c>
      <c r="E164" s="40">
        <v>153124</v>
      </c>
      <c r="F164" s="186">
        <v>153124</v>
      </c>
      <c r="G164" s="290">
        <v>79623.26</v>
      </c>
      <c r="H164" s="316">
        <f t="shared" si="3"/>
        <v>51.99920326010292</v>
      </c>
    </row>
    <row r="165" spans="1:8" ht="13.5" thickBot="1">
      <c r="A165" s="38"/>
      <c r="B165" s="38"/>
      <c r="C165" s="38" t="s">
        <v>153</v>
      </c>
      <c r="D165" s="14" t="s">
        <v>245</v>
      </c>
      <c r="E165" s="40">
        <v>12760</v>
      </c>
      <c r="F165" s="186">
        <v>12760</v>
      </c>
      <c r="G165" s="290">
        <v>12652.7</v>
      </c>
      <c r="H165" s="316">
        <f t="shared" si="3"/>
        <v>99.15909090909092</v>
      </c>
    </row>
    <row r="166" spans="1:8" ht="13.5" thickBot="1">
      <c r="A166" s="38"/>
      <c r="B166" s="38"/>
      <c r="C166" s="38" t="s">
        <v>147</v>
      </c>
      <c r="D166" s="14" t="s">
        <v>242</v>
      </c>
      <c r="E166" s="40">
        <v>30487</v>
      </c>
      <c r="F166" s="186">
        <v>30487</v>
      </c>
      <c r="G166" s="290">
        <v>12073.05</v>
      </c>
      <c r="H166" s="316">
        <f t="shared" si="3"/>
        <v>39.600649457145664</v>
      </c>
    </row>
    <row r="167" spans="1:8" ht="13.5" thickBot="1">
      <c r="A167" s="38"/>
      <c r="B167" s="38"/>
      <c r="C167" s="38" t="s">
        <v>148</v>
      </c>
      <c r="D167" s="14" t="s">
        <v>240</v>
      </c>
      <c r="E167" s="40">
        <v>4338</v>
      </c>
      <c r="F167" s="186">
        <v>4338</v>
      </c>
      <c r="G167" s="290">
        <v>2278.88</v>
      </c>
      <c r="H167" s="316">
        <f t="shared" si="3"/>
        <v>52.53296449976948</v>
      </c>
    </row>
    <row r="168" spans="1:8" ht="13.5" thickBot="1">
      <c r="A168" s="38"/>
      <c r="B168" s="38"/>
      <c r="C168" s="38" t="s">
        <v>137</v>
      </c>
      <c r="D168" s="13" t="s">
        <v>239</v>
      </c>
      <c r="E168" s="40">
        <v>300</v>
      </c>
      <c r="F168" s="186">
        <v>300</v>
      </c>
      <c r="G168" s="290">
        <v>300</v>
      </c>
      <c r="H168" s="316">
        <f t="shared" si="3"/>
        <v>100</v>
      </c>
    </row>
    <row r="169" spans="1:8" ht="26.25" thickBot="1">
      <c r="A169" s="38"/>
      <c r="B169" s="38"/>
      <c r="C169" s="38" t="s">
        <v>189</v>
      </c>
      <c r="D169" s="14" t="s">
        <v>255</v>
      </c>
      <c r="E169" s="40">
        <v>250</v>
      </c>
      <c r="F169" s="186">
        <v>250</v>
      </c>
      <c r="G169" s="290">
        <v>0</v>
      </c>
      <c r="H169" s="316">
        <f t="shared" si="3"/>
        <v>0</v>
      </c>
    </row>
    <row r="170" spans="1:8" ht="13.5" thickBot="1">
      <c r="A170" s="38"/>
      <c r="B170" s="38"/>
      <c r="C170" s="38" t="s">
        <v>143</v>
      </c>
      <c r="D170" s="14" t="s">
        <v>244</v>
      </c>
      <c r="E170" s="40">
        <v>8000</v>
      </c>
      <c r="F170" s="186">
        <v>8000</v>
      </c>
      <c r="G170" s="290">
        <v>5340.75</v>
      </c>
      <c r="H170" s="316">
        <f t="shared" si="3"/>
        <v>66.759375</v>
      </c>
    </row>
    <row r="171" spans="1:8" ht="13.5" thickBot="1">
      <c r="A171" s="38"/>
      <c r="B171" s="38"/>
      <c r="C171" s="37" t="s">
        <v>138</v>
      </c>
      <c r="D171" s="14" t="s">
        <v>241</v>
      </c>
      <c r="E171" s="40">
        <v>800</v>
      </c>
      <c r="F171" s="186">
        <v>800</v>
      </c>
      <c r="G171" s="290">
        <v>0</v>
      </c>
      <c r="H171" s="316">
        <f t="shared" si="3"/>
        <v>0</v>
      </c>
    </row>
    <row r="172" spans="1:8" ht="13.5" thickBot="1">
      <c r="A172" s="37"/>
      <c r="B172" s="37"/>
      <c r="C172" s="38" t="s">
        <v>157</v>
      </c>
      <c r="D172" s="14" t="s">
        <v>256</v>
      </c>
      <c r="E172" s="39">
        <v>300</v>
      </c>
      <c r="F172" s="186">
        <v>300</v>
      </c>
      <c r="G172" s="290">
        <v>0</v>
      </c>
      <c r="H172" s="316">
        <f t="shared" si="3"/>
        <v>0</v>
      </c>
    </row>
    <row r="173" spans="1:8" ht="13.5" thickBot="1">
      <c r="A173" s="38"/>
      <c r="B173" s="38"/>
      <c r="C173" s="38" t="s">
        <v>97</v>
      </c>
      <c r="D173" s="14" t="s">
        <v>101</v>
      </c>
      <c r="E173" s="40">
        <v>1600</v>
      </c>
      <c r="F173" s="186">
        <v>1600</v>
      </c>
      <c r="G173" s="290">
        <v>832.3</v>
      </c>
      <c r="H173" s="316">
        <f t="shared" si="3"/>
        <v>52.01875</v>
      </c>
    </row>
    <row r="174" spans="1:8" ht="39" thickBot="1">
      <c r="A174" s="38"/>
      <c r="B174" s="38"/>
      <c r="C174" s="38" t="s">
        <v>160</v>
      </c>
      <c r="D174" s="13" t="s">
        <v>264</v>
      </c>
      <c r="E174" s="40">
        <v>500</v>
      </c>
      <c r="F174" s="186">
        <v>500</v>
      </c>
      <c r="G174" s="290">
        <v>128.1</v>
      </c>
      <c r="H174" s="316">
        <f t="shared" si="3"/>
        <v>25.619999999999997</v>
      </c>
    </row>
    <row r="175" spans="1:8" ht="13.5" thickBot="1">
      <c r="A175" s="38"/>
      <c r="B175" s="38"/>
      <c r="C175" s="38" t="s">
        <v>151</v>
      </c>
      <c r="D175" s="14" t="s">
        <v>247</v>
      </c>
      <c r="E175" s="40">
        <v>200</v>
      </c>
      <c r="F175" s="186">
        <v>200</v>
      </c>
      <c r="G175" s="290">
        <v>0</v>
      </c>
      <c r="H175" s="316">
        <f t="shared" si="3"/>
        <v>0</v>
      </c>
    </row>
    <row r="176" spans="1:8" ht="13.5" thickBot="1">
      <c r="A176" s="38"/>
      <c r="B176" s="38"/>
      <c r="C176" s="38" t="s">
        <v>98</v>
      </c>
      <c r="D176" s="14" t="s">
        <v>102</v>
      </c>
      <c r="E176" s="40">
        <v>50</v>
      </c>
      <c r="F176" s="186">
        <v>50</v>
      </c>
      <c r="G176" s="290">
        <v>0</v>
      </c>
      <c r="H176" s="316">
        <f t="shared" si="3"/>
        <v>0</v>
      </c>
    </row>
    <row r="177" spans="1:8" ht="26.25" thickBot="1">
      <c r="A177" s="38"/>
      <c r="B177" s="38"/>
      <c r="C177" s="38" t="s">
        <v>152</v>
      </c>
      <c r="D177" s="14" t="s">
        <v>249</v>
      </c>
      <c r="E177" s="40">
        <v>50</v>
      </c>
      <c r="F177" s="186">
        <v>50</v>
      </c>
      <c r="G177" s="290">
        <v>0</v>
      </c>
      <c r="H177" s="316">
        <f t="shared" si="3"/>
        <v>0</v>
      </c>
    </row>
    <row r="178" spans="1:8" ht="39" thickBot="1">
      <c r="A178" s="38"/>
      <c r="B178" s="38"/>
      <c r="C178" s="38" t="s">
        <v>156</v>
      </c>
      <c r="D178" s="14" t="s">
        <v>252</v>
      </c>
      <c r="E178" s="40">
        <v>200</v>
      </c>
      <c r="F178" s="186">
        <v>200</v>
      </c>
      <c r="G178" s="290">
        <v>0</v>
      </c>
      <c r="H178" s="316">
        <f t="shared" si="3"/>
        <v>0</v>
      </c>
    </row>
    <row r="179" spans="1:8" ht="26.25" thickBot="1">
      <c r="A179" s="38"/>
      <c r="B179" s="38"/>
      <c r="C179" s="37" t="s">
        <v>163</v>
      </c>
      <c r="D179" s="14" t="s">
        <v>261</v>
      </c>
      <c r="E179" s="40">
        <v>150</v>
      </c>
      <c r="F179" s="186">
        <v>150</v>
      </c>
      <c r="G179" s="290">
        <v>0</v>
      </c>
      <c r="H179" s="316">
        <f t="shared" si="3"/>
        <v>0</v>
      </c>
    </row>
    <row r="180" spans="1:8" ht="13.5" thickBot="1">
      <c r="A180" s="127"/>
      <c r="B180" s="128" t="s">
        <v>192</v>
      </c>
      <c r="C180" s="128"/>
      <c r="D180" s="129" t="s">
        <v>193</v>
      </c>
      <c r="E180" s="130">
        <f>SUM(E181:E198)</f>
        <v>766375</v>
      </c>
      <c r="F180" s="222">
        <f>SUM(F181:F198)</f>
        <v>766375</v>
      </c>
      <c r="G180" s="298">
        <f>SUM(G181:G198)</f>
        <v>392000.26000000007</v>
      </c>
      <c r="H180" s="317">
        <f t="shared" si="3"/>
        <v>51.149927907356066</v>
      </c>
    </row>
    <row r="181" spans="1:8" ht="26.25" thickBot="1">
      <c r="A181" s="38"/>
      <c r="B181" s="38"/>
      <c r="C181" s="38" t="s">
        <v>188</v>
      </c>
      <c r="D181" s="14" t="s">
        <v>258</v>
      </c>
      <c r="E181" s="40">
        <v>43630</v>
      </c>
      <c r="F181" s="186">
        <v>43630</v>
      </c>
      <c r="G181" s="290">
        <v>21501.55</v>
      </c>
      <c r="H181" s="316">
        <f t="shared" si="3"/>
        <v>49.281572312628924</v>
      </c>
    </row>
    <row r="182" spans="1:8" ht="26.25" thickBot="1">
      <c r="A182" s="38"/>
      <c r="B182" s="38"/>
      <c r="C182" s="38" t="s">
        <v>146</v>
      </c>
      <c r="D182" s="14" t="s">
        <v>248</v>
      </c>
      <c r="E182" s="40">
        <v>500078</v>
      </c>
      <c r="F182" s="186">
        <v>500078</v>
      </c>
      <c r="G182" s="290">
        <v>235755.26</v>
      </c>
      <c r="H182" s="316">
        <f t="shared" si="3"/>
        <v>47.14369758317703</v>
      </c>
    </row>
    <row r="183" spans="1:8" ht="13.5" thickBot="1">
      <c r="A183" s="38"/>
      <c r="B183" s="38"/>
      <c r="C183" s="38" t="s">
        <v>153</v>
      </c>
      <c r="D183" s="14" t="s">
        <v>245</v>
      </c>
      <c r="E183" s="40">
        <v>35839</v>
      </c>
      <c r="F183" s="186">
        <v>35839</v>
      </c>
      <c r="G183" s="290">
        <v>35031.26</v>
      </c>
      <c r="H183" s="316">
        <f t="shared" si="3"/>
        <v>97.74619827562154</v>
      </c>
    </row>
    <row r="184" spans="1:8" ht="13.5" thickBot="1">
      <c r="A184" s="38"/>
      <c r="B184" s="38"/>
      <c r="C184" s="38" t="s">
        <v>147</v>
      </c>
      <c r="D184" s="14" t="s">
        <v>242</v>
      </c>
      <c r="E184" s="40">
        <v>97744</v>
      </c>
      <c r="F184" s="186">
        <v>97744</v>
      </c>
      <c r="G184" s="290">
        <v>40493.72</v>
      </c>
      <c r="H184" s="316">
        <f t="shared" si="3"/>
        <v>41.42834342772958</v>
      </c>
    </row>
    <row r="185" spans="1:8" ht="13.5" thickBot="1">
      <c r="A185" s="38"/>
      <c r="B185" s="38"/>
      <c r="C185" s="38" t="s">
        <v>148</v>
      </c>
      <c r="D185" s="14" t="s">
        <v>240</v>
      </c>
      <c r="E185" s="40">
        <v>12484</v>
      </c>
      <c r="F185" s="186">
        <v>12484</v>
      </c>
      <c r="G185" s="290">
        <v>7347.53</v>
      </c>
      <c r="H185" s="316">
        <f t="shared" si="3"/>
        <v>58.8555751361743</v>
      </c>
    </row>
    <row r="186" spans="1:8" ht="13.5" thickBot="1">
      <c r="A186" s="38"/>
      <c r="B186" s="38"/>
      <c r="C186" s="38" t="s">
        <v>96</v>
      </c>
      <c r="D186" s="14" t="s">
        <v>100</v>
      </c>
      <c r="E186" s="40">
        <v>500</v>
      </c>
      <c r="F186" s="186">
        <v>500</v>
      </c>
      <c r="G186" s="290">
        <v>0</v>
      </c>
      <c r="H186" s="316">
        <f t="shared" si="3"/>
        <v>0</v>
      </c>
    </row>
    <row r="187" spans="1:8" ht="13.5" thickBot="1">
      <c r="A187" s="38"/>
      <c r="B187" s="38"/>
      <c r="C187" s="38" t="s">
        <v>137</v>
      </c>
      <c r="D187" s="13" t="s">
        <v>239</v>
      </c>
      <c r="E187" s="40">
        <v>7000</v>
      </c>
      <c r="F187" s="186">
        <v>7000</v>
      </c>
      <c r="G187" s="290">
        <v>2634.37</v>
      </c>
      <c r="H187" s="316">
        <f t="shared" si="3"/>
        <v>37.63385714285714</v>
      </c>
    </row>
    <row r="188" spans="1:8" ht="26.25" thickBot="1">
      <c r="A188" s="38"/>
      <c r="B188" s="38"/>
      <c r="C188" s="38" t="s">
        <v>189</v>
      </c>
      <c r="D188" s="14" t="s">
        <v>255</v>
      </c>
      <c r="E188" s="40">
        <v>1000</v>
      </c>
      <c r="F188" s="186">
        <v>1000</v>
      </c>
      <c r="G188" s="290">
        <v>0</v>
      </c>
      <c r="H188" s="316">
        <f t="shared" si="3"/>
        <v>0</v>
      </c>
    </row>
    <row r="189" spans="1:8" ht="13.5" thickBot="1">
      <c r="A189" s="38"/>
      <c r="B189" s="38"/>
      <c r="C189" s="38" t="s">
        <v>143</v>
      </c>
      <c r="D189" s="14" t="s">
        <v>244</v>
      </c>
      <c r="E189" s="40">
        <v>50000</v>
      </c>
      <c r="F189" s="186">
        <v>50000</v>
      </c>
      <c r="G189" s="290">
        <v>42659.08</v>
      </c>
      <c r="H189" s="316">
        <f t="shared" si="3"/>
        <v>85.31816</v>
      </c>
    </row>
    <row r="190" spans="1:8" ht="13.5" thickBot="1">
      <c r="A190" s="38"/>
      <c r="B190" s="38"/>
      <c r="C190" s="38" t="s">
        <v>157</v>
      </c>
      <c r="D190" s="14" t="s">
        <v>256</v>
      </c>
      <c r="E190" s="40">
        <v>700</v>
      </c>
      <c r="F190" s="186">
        <v>700</v>
      </c>
      <c r="G190" s="290">
        <v>0</v>
      </c>
      <c r="H190" s="316">
        <f t="shared" si="3"/>
        <v>0</v>
      </c>
    </row>
    <row r="191" spans="1:8" ht="13.5" thickBot="1">
      <c r="A191" s="37"/>
      <c r="B191" s="37"/>
      <c r="C191" s="38" t="s">
        <v>97</v>
      </c>
      <c r="D191" s="14" t="s">
        <v>101</v>
      </c>
      <c r="E191" s="39">
        <v>10000</v>
      </c>
      <c r="F191" s="186">
        <v>10000</v>
      </c>
      <c r="G191" s="290">
        <v>6236.17</v>
      </c>
      <c r="H191" s="316">
        <f t="shared" si="3"/>
        <v>62.3617</v>
      </c>
    </row>
    <row r="192" spans="1:8" ht="26.25" thickBot="1">
      <c r="A192" s="43"/>
      <c r="B192" s="43"/>
      <c r="C192" s="38" t="s">
        <v>158</v>
      </c>
      <c r="D192" s="14" t="s">
        <v>259</v>
      </c>
      <c r="E192" s="44">
        <v>500</v>
      </c>
      <c r="F192" s="186">
        <v>500</v>
      </c>
      <c r="G192" s="290">
        <v>0</v>
      </c>
      <c r="H192" s="316">
        <f t="shared" si="3"/>
        <v>0</v>
      </c>
    </row>
    <row r="193" spans="1:8" ht="39" thickBot="1">
      <c r="A193" s="38"/>
      <c r="B193" s="38"/>
      <c r="C193" s="38" t="s">
        <v>160</v>
      </c>
      <c r="D193" s="13" t="s">
        <v>264</v>
      </c>
      <c r="E193" s="40">
        <v>2500</v>
      </c>
      <c r="F193" s="186">
        <v>2500</v>
      </c>
      <c r="G193" s="290">
        <v>0</v>
      </c>
      <c r="H193" s="316">
        <f t="shared" si="3"/>
        <v>0</v>
      </c>
    </row>
    <row r="194" spans="1:8" ht="13.5" thickBot="1">
      <c r="A194" s="38"/>
      <c r="B194" s="38"/>
      <c r="C194" s="38" t="s">
        <v>151</v>
      </c>
      <c r="D194" s="14" t="s">
        <v>247</v>
      </c>
      <c r="E194" s="40">
        <v>1500</v>
      </c>
      <c r="F194" s="186">
        <v>1500</v>
      </c>
      <c r="G194" s="290">
        <v>341.32</v>
      </c>
      <c r="H194" s="316">
        <f t="shared" si="3"/>
        <v>22.754666666666665</v>
      </c>
    </row>
    <row r="195" spans="1:8" ht="13.5" thickBot="1">
      <c r="A195" s="38"/>
      <c r="B195" s="38"/>
      <c r="C195" s="38" t="s">
        <v>98</v>
      </c>
      <c r="D195" s="14" t="s">
        <v>102</v>
      </c>
      <c r="E195" s="40">
        <v>1000</v>
      </c>
      <c r="F195" s="186">
        <v>1000</v>
      </c>
      <c r="G195" s="290">
        <v>0</v>
      </c>
      <c r="H195" s="316">
        <f t="shared" si="3"/>
        <v>0</v>
      </c>
    </row>
    <row r="196" spans="1:8" ht="26.25" thickBot="1">
      <c r="A196" s="38"/>
      <c r="B196" s="38"/>
      <c r="C196" s="38" t="s">
        <v>152</v>
      </c>
      <c r="D196" s="14" t="s">
        <v>249</v>
      </c>
      <c r="E196" s="40">
        <v>600</v>
      </c>
      <c r="F196" s="186">
        <v>600</v>
      </c>
      <c r="G196" s="290">
        <v>0</v>
      </c>
      <c r="H196" s="316">
        <f t="shared" si="3"/>
        <v>0</v>
      </c>
    </row>
    <row r="197" spans="1:8" ht="39" thickBot="1">
      <c r="A197" s="38"/>
      <c r="B197" s="38"/>
      <c r="C197" s="38" t="s">
        <v>156</v>
      </c>
      <c r="D197" s="14" t="s">
        <v>252</v>
      </c>
      <c r="E197" s="40">
        <v>800</v>
      </c>
      <c r="F197" s="186">
        <v>800</v>
      </c>
      <c r="G197" s="290">
        <v>0</v>
      </c>
      <c r="H197" s="316">
        <f t="shared" si="3"/>
        <v>0</v>
      </c>
    </row>
    <row r="198" spans="1:8" ht="26.25" thickBot="1">
      <c r="A198" s="38"/>
      <c r="B198" s="38"/>
      <c r="C198" s="37" t="s">
        <v>163</v>
      </c>
      <c r="D198" s="14" t="s">
        <v>261</v>
      </c>
      <c r="E198" s="40">
        <v>500</v>
      </c>
      <c r="F198" s="186">
        <v>500</v>
      </c>
      <c r="G198" s="290">
        <v>0</v>
      </c>
      <c r="H198" s="316">
        <f t="shared" si="3"/>
        <v>0</v>
      </c>
    </row>
    <row r="199" spans="1:8" ht="13.5" thickBot="1">
      <c r="A199" s="116"/>
      <c r="B199" s="117" t="s">
        <v>195</v>
      </c>
      <c r="C199" s="117"/>
      <c r="D199" s="118" t="s">
        <v>196</v>
      </c>
      <c r="E199" s="119">
        <f>SUM(E200:E201)</f>
        <v>520000</v>
      </c>
      <c r="F199" s="222">
        <f>SUM(F200:F201)</f>
        <v>520000</v>
      </c>
      <c r="G199" s="298">
        <f>G200+G201</f>
        <v>197282.53</v>
      </c>
      <c r="H199" s="317">
        <f t="shared" si="3"/>
        <v>37.938948076923076</v>
      </c>
    </row>
    <row r="200" spans="1:8" ht="13.5" thickBot="1">
      <c r="A200" s="38"/>
      <c r="B200" s="38"/>
      <c r="C200" s="38" t="s">
        <v>97</v>
      </c>
      <c r="D200" s="14" t="s">
        <v>101</v>
      </c>
      <c r="E200" s="40">
        <v>390000</v>
      </c>
      <c r="F200" s="186">
        <v>390000</v>
      </c>
      <c r="G200" s="290">
        <v>197282.53</v>
      </c>
      <c r="H200" s="316">
        <f t="shared" si="3"/>
        <v>50.5852641025641</v>
      </c>
    </row>
    <row r="201" spans="1:8" ht="26.25" thickBot="1">
      <c r="A201" s="38"/>
      <c r="B201" s="38"/>
      <c r="C201" s="47" t="s">
        <v>164</v>
      </c>
      <c r="D201" s="14" t="s">
        <v>251</v>
      </c>
      <c r="E201" s="40">
        <v>130000</v>
      </c>
      <c r="F201" s="186">
        <v>130000</v>
      </c>
      <c r="G201" s="290">
        <v>0</v>
      </c>
      <c r="H201" s="316">
        <f aca="true" t="shared" si="4" ref="H201:H264">G201/F201%</f>
        <v>0</v>
      </c>
    </row>
    <row r="202" spans="1:8" ht="26.25" thickBot="1">
      <c r="A202" s="116"/>
      <c r="B202" s="117" t="s">
        <v>197</v>
      </c>
      <c r="C202" s="117"/>
      <c r="D202" s="118" t="s">
        <v>198</v>
      </c>
      <c r="E202" s="119">
        <f>SUM(E203:E205)</f>
        <v>16324</v>
      </c>
      <c r="F202" s="222">
        <f>SUM(F203:F205)</f>
        <v>16324</v>
      </c>
      <c r="G202" s="298">
        <f>SUM(G203:G205)</f>
        <v>2571</v>
      </c>
      <c r="H202" s="317">
        <f t="shared" si="4"/>
        <v>15.749816221514333</v>
      </c>
    </row>
    <row r="203" spans="1:8" ht="13.5" thickBot="1">
      <c r="A203" s="43"/>
      <c r="B203" s="43"/>
      <c r="C203" s="43" t="s">
        <v>137</v>
      </c>
      <c r="D203" s="13" t="s">
        <v>239</v>
      </c>
      <c r="E203" s="44">
        <v>4000</v>
      </c>
      <c r="F203" s="186">
        <v>4000</v>
      </c>
      <c r="G203" s="290">
        <v>0</v>
      </c>
      <c r="H203" s="316">
        <f t="shared" si="4"/>
        <v>0</v>
      </c>
    </row>
    <row r="204" spans="1:8" ht="13.5" thickBot="1">
      <c r="A204" s="37"/>
      <c r="B204" s="37"/>
      <c r="C204" s="37" t="s">
        <v>97</v>
      </c>
      <c r="D204" s="14" t="s">
        <v>101</v>
      </c>
      <c r="E204" s="39">
        <v>10000</v>
      </c>
      <c r="F204" s="186">
        <v>10000</v>
      </c>
      <c r="G204" s="290">
        <v>2571</v>
      </c>
      <c r="H204" s="316">
        <f t="shared" si="4"/>
        <v>25.71</v>
      </c>
    </row>
    <row r="205" spans="1:8" ht="13.5" thickBot="1">
      <c r="A205" s="38"/>
      <c r="B205" s="38"/>
      <c r="C205" s="38" t="s">
        <v>151</v>
      </c>
      <c r="D205" s="14" t="s">
        <v>247</v>
      </c>
      <c r="E205" s="40">
        <v>2324</v>
      </c>
      <c r="F205" s="186">
        <v>2324</v>
      </c>
      <c r="G205" s="290">
        <v>0</v>
      </c>
      <c r="H205" s="316">
        <f t="shared" si="4"/>
        <v>0</v>
      </c>
    </row>
    <row r="206" spans="1:8" ht="13.5" thickBot="1">
      <c r="A206" s="116"/>
      <c r="B206" s="117" t="s">
        <v>275</v>
      </c>
      <c r="C206" s="117"/>
      <c r="D206" s="118" t="s">
        <v>276</v>
      </c>
      <c r="E206" s="119">
        <v>150000</v>
      </c>
      <c r="F206" s="222">
        <f>F207</f>
        <v>123900</v>
      </c>
      <c r="G206" s="298">
        <f>G207</f>
        <v>31572.08</v>
      </c>
      <c r="H206" s="317">
        <f t="shared" si="4"/>
        <v>25.48190476190476</v>
      </c>
    </row>
    <row r="207" spans="1:8" ht="13.5" thickBot="1">
      <c r="A207" s="38"/>
      <c r="B207" s="38"/>
      <c r="C207" s="43" t="s">
        <v>137</v>
      </c>
      <c r="D207" s="13" t="s">
        <v>239</v>
      </c>
      <c r="E207" s="40">
        <v>150000</v>
      </c>
      <c r="F207" s="186">
        <v>123900</v>
      </c>
      <c r="G207" s="290">
        <v>31572.08</v>
      </c>
      <c r="H207" s="316">
        <f t="shared" si="4"/>
        <v>25.48190476190476</v>
      </c>
    </row>
    <row r="208" spans="1:8" ht="13.5" thickBot="1">
      <c r="A208" s="116"/>
      <c r="B208" s="117" t="s">
        <v>61</v>
      </c>
      <c r="C208" s="117"/>
      <c r="D208" s="118" t="s">
        <v>99</v>
      </c>
      <c r="E208" s="119">
        <f>SUM(E209:E212)</f>
        <v>695609</v>
      </c>
      <c r="F208" s="222">
        <f>SUM(F209:F212)</f>
        <v>879022</v>
      </c>
      <c r="G208" s="298">
        <f>SUM(G209:G212)</f>
        <v>852538.4</v>
      </c>
      <c r="H208" s="317">
        <f t="shared" si="4"/>
        <v>96.98715162987958</v>
      </c>
    </row>
    <row r="209" spans="1:8" ht="13.5" thickBot="1">
      <c r="A209" s="38"/>
      <c r="B209" s="41"/>
      <c r="C209" s="38" t="s">
        <v>96</v>
      </c>
      <c r="D209" s="14" t="s">
        <v>100</v>
      </c>
      <c r="E209" s="40">
        <v>2000</v>
      </c>
      <c r="F209" s="186">
        <v>2000</v>
      </c>
      <c r="G209" s="290">
        <v>0</v>
      </c>
      <c r="H209" s="316">
        <f t="shared" si="4"/>
        <v>0</v>
      </c>
    </row>
    <row r="210" spans="1:8" ht="13.5" thickBot="1">
      <c r="A210" s="38"/>
      <c r="B210" s="38"/>
      <c r="C210" s="38" t="s">
        <v>97</v>
      </c>
      <c r="D210" s="14" t="s">
        <v>101</v>
      </c>
      <c r="E210" s="240">
        <v>29000</v>
      </c>
      <c r="F210" s="241">
        <v>13413</v>
      </c>
      <c r="G210" s="302">
        <v>0</v>
      </c>
      <c r="H210" s="316">
        <f t="shared" si="4"/>
        <v>0</v>
      </c>
    </row>
    <row r="211" spans="1:8" ht="26.25" thickBot="1">
      <c r="A211" s="56"/>
      <c r="B211" s="56"/>
      <c r="C211" s="56" t="s">
        <v>162</v>
      </c>
      <c r="D211" s="14" t="s">
        <v>263</v>
      </c>
      <c r="E211" s="242">
        <v>21054</v>
      </c>
      <c r="F211" s="241">
        <v>21054</v>
      </c>
      <c r="G211" s="302">
        <v>15790.5</v>
      </c>
      <c r="H211" s="316">
        <f t="shared" si="4"/>
        <v>75</v>
      </c>
    </row>
    <row r="212" spans="1:8" ht="26.25" thickBot="1">
      <c r="A212" s="56"/>
      <c r="B212" s="56"/>
      <c r="C212" s="56" t="s">
        <v>139</v>
      </c>
      <c r="D212" s="106" t="s">
        <v>243</v>
      </c>
      <c r="E212" s="107">
        <v>643555</v>
      </c>
      <c r="F212" s="224">
        <v>842555</v>
      </c>
      <c r="G212" s="294">
        <v>836747.9</v>
      </c>
      <c r="H212" s="316">
        <f t="shared" si="4"/>
        <v>99.31077496424567</v>
      </c>
    </row>
    <row r="213" spans="1:8" ht="13.5" thickBot="1">
      <c r="A213" s="111" t="s">
        <v>62</v>
      </c>
      <c r="B213" s="112"/>
      <c r="C213" s="112"/>
      <c r="D213" s="110" t="s">
        <v>128</v>
      </c>
      <c r="E213" s="230">
        <v>89000</v>
      </c>
      <c r="F213" s="233">
        <f>F214+F216+F218</f>
        <v>109000</v>
      </c>
      <c r="G213" s="295">
        <f>G214+G216+G218</f>
        <v>51486</v>
      </c>
      <c r="H213" s="286">
        <f t="shared" si="4"/>
        <v>47.2348623853211</v>
      </c>
    </row>
    <row r="214" spans="1:8" ht="13.5" thickBot="1">
      <c r="A214" s="308"/>
      <c r="B214" s="309" t="s">
        <v>321</v>
      </c>
      <c r="C214" s="309"/>
      <c r="D214" s="310" t="s">
        <v>322</v>
      </c>
      <c r="E214" s="311">
        <v>0</v>
      </c>
      <c r="F214" s="312">
        <f>F215</f>
        <v>20000</v>
      </c>
      <c r="G214" s="313">
        <f>G215</f>
        <v>20000</v>
      </c>
      <c r="H214" s="317">
        <f t="shared" si="4"/>
        <v>100</v>
      </c>
    </row>
    <row r="215" spans="1:8" ht="26.25" thickBot="1">
      <c r="A215" s="270"/>
      <c r="B215" s="271"/>
      <c r="C215" s="272" t="s">
        <v>323</v>
      </c>
      <c r="D215" s="273" t="s">
        <v>324</v>
      </c>
      <c r="E215" s="274">
        <v>0</v>
      </c>
      <c r="F215" s="275">
        <v>20000</v>
      </c>
      <c r="G215" s="303">
        <v>20000</v>
      </c>
      <c r="H215" s="316">
        <f t="shared" si="4"/>
        <v>100</v>
      </c>
    </row>
    <row r="216" spans="1:8" ht="13.5" thickBot="1">
      <c r="A216" s="120"/>
      <c r="B216" s="121" t="s">
        <v>199</v>
      </c>
      <c r="C216" s="121"/>
      <c r="D216" s="122" t="s">
        <v>200</v>
      </c>
      <c r="E216" s="123">
        <v>3000</v>
      </c>
      <c r="F216" s="232">
        <f>F217</f>
        <v>3000</v>
      </c>
      <c r="G216" s="296">
        <f>G217</f>
        <v>0</v>
      </c>
      <c r="H216" s="317">
        <f t="shared" si="4"/>
        <v>0</v>
      </c>
    </row>
    <row r="217" spans="1:8" ht="13.5" thickBot="1">
      <c r="A217" s="38"/>
      <c r="B217" s="38"/>
      <c r="C217" s="38" t="s">
        <v>97</v>
      </c>
      <c r="D217" s="14" t="s">
        <v>101</v>
      </c>
      <c r="E217" s="40">
        <v>3000</v>
      </c>
      <c r="F217" s="186">
        <v>3000</v>
      </c>
      <c r="G217" s="290">
        <v>0</v>
      </c>
      <c r="H217" s="307">
        <f t="shared" si="4"/>
        <v>0</v>
      </c>
    </row>
    <row r="218" spans="1:8" ht="13.5" thickBot="1">
      <c r="A218" s="116"/>
      <c r="B218" s="117" t="s">
        <v>63</v>
      </c>
      <c r="C218" s="116"/>
      <c r="D218" s="96" t="s">
        <v>129</v>
      </c>
      <c r="E218" s="119">
        <v>86000</v>
      </c>
      <c r="F218" s="222">
        <f>SUM(F219:F223)</f>
        <v>86000</v>
      </c>
      <c r="G218" s="298">
        <f>SUM(G219:G223)</f>
        <v>31486</v>
      </c>
      <c r="H218" s="317">
        <f t="shared" si="4"/>
        <v>36.61162790697674</v>
      </c>
    </row>
    <row r="219" spans="1:8" ht="13.5" thickBot="1">
      <c r="A219" s="37"/>
      <c r="B219" s="37"/>
      <c r="C219" s="37" t="s">
        <v>96</v>
      </c>
      <c r="D219" s="14" t="s">
        <v>100</v>
      </c>
      <c r="E219" s="39">
        <v>5000</v>
      </c>
      <c r="F219" s="186">
        <v>13000</v>
      </c>
      <c r="G219" s="290">
        <v>8600.35</v>
      </c>
      <c r="H219" s="316">
        <f t="shared" si="4"/>
        <v>66.15653846153846</v>
      </c>
    </row>
    <row r="220" spans="1:8" ht="13.5" thickBot="1">
      <c r="A220" s="38"/>
      <c r="B220" s="38"/>
      <c r="C220" s="38" t="s">
        <v>137</v>
      </c>
      <c r="D220" s="13" t="s">
        <v>239</v>
      </c>
      <c r="E220" s="40">
        <v>27000</v>
      </c>
      <c r="F220" s="186">
        <v>27000</v>
      </c>
      <c r="G220" s="290">
        <v>10936.33</v>
      </c>
      <c r="H220" s="316">
        <f t="shared" si="4"/>
        <v>40.504925925925924</v>
      </c>
    </row>
    <row r="221" spans="1:8" ht="13.5" thickBot="1">
      <c r="A221" s="38"/>
      <c r="B221" s="38"/>
      <c r="C221" s="38" t="s">
        <v>97</v>
      </c>
      <c r="D221" s="14" t="s">
        <v>101</v>
      </c>
      <c r="E221" s="40">
        <v>50000</v>
      </c>
      <c r="F221" s="186">
        <v>42000</v>
      </c>
      <c r="G221" s="290">
        <v>11949.32</v>
      </c>
      <c r="H221" s="316">
        <f t="shared" si="4"/>
        <v>28.450761904761904</v>
      </c>
    </row>
    <row r="222" spans="1:8" ht="39" thickBot="1">
      <c r="A222" s="38"/>
      <c r="B222" s="38"/>
      <c r="C222" s="38" t="s">
        <v>156</v>
      </c>
      <c r="D222" s="14" t="s">
        <v>252</v>
      </c>
      <c r="E222" s="40">
        <v>2000</v>
      </c>
      <c r="F222" s="186">
        <v>2000</v>
      </c>
      <c r="G222" s="290">
        <v>0</v>
      </c>
      <c r="H222" s="316">
        <f t="shared" si="4"/>
        <v>0</v>
      </c>
    </row>
    <row r="223" spans="1:8" ht="26.25" thickBot="1">
      <c r="A223" s="56"/>
      <c r="B223" s="56"/>
      <c r="C223" s="56" t="s">
        <v>163</v>
      </c>
      <c r="D223" s="106" t="s">
        <v>261</v>
      </c>
      <c r="E223" s="107">
        <v>2000</v>
      </c>
      <c r="F223" s="224">
        <v>2000</v>
      </c>
      <c r="G223" s="294">
        <v>0</v>
      </c>
      <c r="H223" s="316">
        <f t="shared" si="4"/>
        <v>0</v>
      </c>
    </row>
    <row r="224" spans="1:8" ht="13.5" thickBot="1">
      <c r="A224" s="111" t="s">
        <v>65</v>
      </c>
      <c r="B224" s="112"/>
      <c r="C224" s="112"/>
      <c r="D224" s="110" t="s">
        <v>130</v>
      </c>
      <c r="E224" s="230">
        <f>E225+E227+E233+E235+E237+E239+E254</f>
        <v>2089100</v>
      </c>
      <c r="F224" s="233">
        <f>F225+F227+F233+F235+F237+F239+F254</f>
        <v>2444704</v>
      </c>
      <c r="G224" s="295">
        <f>G225+G227+G233+G235+G237+G239+G254</f>
        <v>1157765.56</v>
      </c>
      <c r="H224" s="286">
        <f t="shared" si="4"/>
        <v>47.358107975444064</v>
      </c>
    </row>
    <row r="225" spans="1:8" ht="13.5" thickBot="1">
      <c r="A225" s="120"/>
      <c r="B225" s="121" t="s">
        <v>201</v>
      </c>
      <c r="C225" s="121"/>
      <c r="D225" s="122" t="s">
        <v>202</v>
      </c>
      <c r="E225" s="123">
        <v>36000</v>
      </c>
      <c r="F225" s="232">
        <f>F226</f>
        <v>36000</v>
      </c>
      <c r="G225" s="296">
        <f>G226</f>
        <v>4779</v>
      </c>
      <c r="H225" s="317">
        <f t="shared" si="4"/>
        <v>13.275</v>
      </c>
    </row>
    <row r="226" spans="1:8" ht="26.25" thickBot="1">
      <c r="A226" s="38"/>
      <c r="B226" s="38"/>
      <c r="C226" s="38" t="s">
        <v>203</v>
      </c>
      <c r="D226" s="14" t="s">
        <v>285</v>
      </c>
      <c r="E226" s="40">
        <v>36000</v>
      </c>
      <c r="F226" s="186">
        <v>36000</v>
      </c>
      <c r="G226" s="290">
        <v>4779</v>
      </c>
      <c r="H226" s="316">
        <f t="shared" si="4"/>
        <v>13.275</v>
      </c>
    </row>
    <row r="227" spans="1:8" ht="51.75" thickBot="1">
      <c r="A227" s="116"/>
      <c r="B227" s="117" t="s">
        <v>66</v>
      </c>
      <c r="C227" s="116"/>
      <c r="D227" s="99" t="s">
        <v>131</v>
      </c>
      <c r="E227" s="119">
        <f>SUM(E228:E232)</f>
        <v>1416000</v>
      </c>
      <c r="F227" s="222">
        <f>SUM(F228:F232)</f>
        <v>1545229</v>
      </c>
      <c r="G227" s="298">
        <f>SUM(G228:G232)</f>
        <v>711174</v>
      </c>
      <c r="H227" s="317">
        <f t="shared" si="4"/>
        <v>46.02385795244588</v>
      </c>
    </row>
    <row r="228" spans="1:8" ht="13.5" thickBot="1">
      <c r="A228" s="38"/>
      <c r="B228" s="38"/>
      <c r="C228" s="38" t="s">
        <v>204</v>
      </c>
      <c r="D228" s="14" t="s">
        <v>257</v>
      </c>
      <c r="E228" s="40">
        <v>1373520</v>
      </c>
      <c r="F228" s="186">
        <v>1498873</v>
      </c>
      <c r="G228" s="290">
        <v>694026.3</v>
      </c>
      <c r="H228" s="316">
        <f t="shared" si="4"/>
        <v>46.30320914447055</v>
      </c>
    </row>
    <row r="229" spans="1:8" ht="26.25" thickBot="1">
      <c r="A229" s="37"/>
      <c r="B229" s="37"/>
      <c r="C229" s="37" t="s">
        <v>146</v>
      </c>
      <c r="D229" s="14" t="s">
        <v>248</v>
      </c>
      <c r="E229" s="39">
        <v>29280</v>
      </c>
      <c r="F229" s="186">
        <v>33156</v>
      </c>
      <c r="G229" s="290">
        <v>11601.48</v>
      </c>
      <c r="H229" s="316">
        <f t="shared" si="4"/>
        <v>34.990589938472674</v>
      </c>
    </row>
    <row r="230" spans="1:8" ht="13.5" thickBot="1">
      <c r="A230" s="38"/>
      <c r="B230" s="38"/>
      <c r="C230" s="38" t="s">
        <v>147</v>
      </c>
      <c r="D230" s="14" t="s">
        <v>242</v>
      </c>
      <c r="E230" s="40">
        <v>5480</v>
      </c>
      <c r="F230" s="186">
        <v>5480</v>
      </c>
      <c r="G230" s="290">
        <v>2574.5</v>
      </c>
      <c r="H230" s="316">
        <f t="shared" si="4"/>
        <v>46.979927007299274</v>
      </c>
    </row>
    <row r="231" spans="1:8" ht="13.5" thickBot="1">
      <c r="A231" s="38"/>
      <c r="B231" s="38"/>
      <c r="C231" s="38" t="s">
        <v>148</v>
      </c>
      <c r="D231" s="14" t="s">
        <v>240</v>
      </c>
      <c r="E231" s="40">
        <v>720</v>
      </c>
      <c r="F231" s="186">
        <v>720</v>
      </c>
      <c r="G231" s="290">
        <v>363.75</v>
      </c>
      <c r="H231" s="316">
        <f t="shared" si="4"/>
        <v>50.52083333333333</v>
      </c>
    </row>
    <row r="232" spans="1:8" ht="13.5" thickBot="1">
      <c r="A232" s="38"/>
      <c r="B232" s="38"/>
      <c r="C232" s="38" t="s">
        <v>137</v>
      </c>
      <c r="D232" s="13" t="s">
        <v>239</v>
      </c>
      <c r="E232" s="40">
        <v>7000</v>
      </c>
      <c r="F232" s="186">
        <v>7000</v>
      </c>
      <c r="G232" s="290">
        <v>2607.97</v>
      </c>
      <c r="H232" s="316">
        <f t="shared" si="4"/>
        <v>37.25671428571428</v>
      </c>
    </row>
    <row r="233" spans="1:8" ht="64.5" thickBot="1">
      <c r="A233" s="116"/>
      <c r="B233" s="117" t="s">
        <v>67</v>
      </c>
      <c r="C233" s="116"/>
      <c r="D233" s="101" t="s">
        <v>132</v>
      </c>
      <c r="E233" s="119">
        <v>8000</v>
      </c>
      <c r="F233" s="222">
        <f>F234</f>
        <v>7772</v>
      </c>
      <c r="G233" s="298">
        <f>G234</f>
        <v>3248.37</v>
      </c>
      <c r="H233" s="317">
        <f t="shared" si="4"/>
        <v>41.795805455481215</v>
      </c>
    </row>
    <row r="234" spans="1:8" ht="13.5" thickBot="1">
      <c r="A234" s="38"/>
      <c r="B234" s="38"/>
      <c r="C234" s="38" t="s">
        <v>205</v>
      </c>
      <c r="D234" s="14" t="s">
        <v>278</v>
      </c>
      <c r="E234" s="40">
        <v>8000</v>
      </c>
      <c r="F234" s="186">
        <v>7772</v>
      </c>
      <c r="G234" s="290">
        <v>3248.37</v>
      </c>
      <c r="H234" s="307">
        <f t="shared" si="4"/>
        <v>41.795805455481215</v>
      </c>
    </row>
    <row r="235" spans="1:8" ht="39" thickBot="1">
      <c r="A235" s="116"/>
      <c r="B235" s="117" t="s">
        <v>68</v>
      </c>
      <c r="C235" s="116"/>
      <c r="D235" s="99" t="s">
        <v>133</v>
      </c>
      <c r="E235" s="119">
        <v>157000</v>
      </c>
      <c r="F235" s="222">
        <f>F236</f>
        <v>164248</v>
      </c>
      <c r="G235" s="298">
        <f>G236</f>
        <v>91471.96</v>
      </c>
      <c r="H235" s="317">
        <f t="shared" si="4"/>
        <v>55.69136914909162</v>
      </c>
    </row>
    <row r="236" spans="1:8" ht="13.5" thickBot="1">
      <c r="A236" s="38"/>
      <c r="B236" s="41"/>
      <c r="C236" s="38" t="s">
        <v>204</v>
      </c>
      <c r="D236" s="14" t="s">
        <v>257</v>
      </c>
      <c r="E236" s="40">
        <v>157000</v>
      </c>
      <c r="F236" s="186">
        <v>164248</v>
      </c>
      <c r="G236" s="290">
        <v>91471.96</v>
      </c>
      <c r="H236" s="316">
        <f t="shared" si="4"/>
        <v>55.69136914909162</v>
      </c>
    </row>
    <row r="237" spans="1:8" ht="13.5" thickBot="1">
      <c r="A237" s="116"/>
      <c r="B237" s="117" t="s">
        <v>206</v>
      </c>
      <c r="C237" s="116"/>
      <c r="D237" s="118" t="s">
        <v>207</v>
      </c>
      <c r="E237" s="119">
        <v>240000</v>
      </c>
      <c r="F237" s="222">
        <f>F238</f>
        <v>184000</v>
      </c>
      <c r="G237" s="298">
        <f>G238</f>
        <v>87214.72</v>
      </c>
      <c r="H237" s="317">
        <f t="shared" si="4"/>
        <v>47.39930434782609</v>
      </c>
    </row>
    <row r="238" spans="1:8" ht="13.5" thickBot="1">
      <c r="A238" s="38"/>
      <c r="B238" s="38"/>
      <c r="C238" s="38" t="s">
        <v>204</v>
      </c>
      <c r="D238" s="14" t="s">
        <v>257</v>
      </c>
      <c r="E238" s="40">
        <v>240000</v>
      </c>
      <c r="F238" s="186">
        <v>184000</v>
      </c>
      <c r="G238" s="290">
        <v>87214.72</v>
      </c>
      <c r="H238" s="316">
        <f t="shared" si="4"/>
        <v>47.39930434782609</v>
      </c>
    </row>
    <row r="239" spans="1:9" ht="13.5" thickBot="1">
      <c r="A239" s="116"/>
      <c r="B239" s="117" t="s">
        <v>69</v>
      </c>
      <c r="C239" s="116"/>
      <c r="D239" s="118" t="s">
        <v>134</v>
      </c>
      <c r="E239" s="119">
        <f>SUM(E240:E253)</f>
        <v>174100</v>
      </c>
      <c r="F239" s="222">
        <f>SUM(F240:F253)</f>
        <v>175713</v>
      </c>
      <c r="G239" s="298">
        <f>SUM(G240:G253)</f>
        <v>83498.90999999999</v>
      </c>
      <c r="H239" s="317">
        <f t="shared" si="4"/>
        <v>47.52005258575062</v>
      </c>
      <c r="I239" s="254"/>
    </row>
    <row r="240" spans="1:8" ht="26.25" thickBot="1">
      <c r="A240" s="38"/>
      <c r="B240" s="38"/>
      <c r="C240" s="38" t="s">
        <v>146</v>
      </c>
      <c r="D240" s="14" t="s">
        <v>248</v>
      </c>
      <c r="E240" s="40">
        <v>105000</v>
      </c>
      <c r="F240" s="186">
        <v>106500</v>
      </c>
      <c r="G240" s="290">
        <v>51866.28</v>
      </c>
      <c r="H240" s="316">
        <f t="shared" si="4"/>
        <v>48.7007323943662</v>
      </c>
    </row>
    <row r="241" spans="1:8" ht="13.5" thickBot="1">
      <c r="A241" s="37"/>
      <c r="B241" s="37"/>
      <c r="C241" s="37" t="s">
        <v>153</v>
      </c>
      <c r="D241" s="14" t="s">
        <v>245</v>
      </c>
      <c r="E241" s="39">
        <v>8200</v>
      </c>
      <c r="F241" s="186">
        <v>8200</v>
      </c>
      <c r="G241" s="290">
        <v>7896.98</v>
      </c>
      <c r="H241" s="316">
        <f t="shared" si="4"/>
        <v>96.30463414634146</v>
      </c>
    </row>
    <row r="242" spans="1:8" ht="13.5" thickBot="1">
      <c r="A242" s="38"/>
      <c r="B242" s="38"/>
      <c r="C242" s="38" t="s">
        <v>147</v>
      </c>
      <c r="D242" s="14" t="s">
        <v>242</v>
      </c>
      <c r="E242" s="40">
        <v>18800</v>
      </c>
      <c r="F242" s="186">
        <v>18800</v>
      </c>
      <c r="G242" s="290">
        <v>8833.86</v>
      </c>
      <c r="H242" s="316">
        <f t="shared" si="4"/>
        <v>46.988617021276596</v>
      </c>
    </row>
    <row r="243" spans="1:8" ht="13.5" thickBot="1">
      <c r="A243" s="38"/>
      <c r="B243" s="38"/>
      <c r="C243" s="38" t="s">
        <v>148</v>
      </c>
      <c r="D243" s="14" t="s">
        <v>240</v>
      </c>
      <c r="E243" s="40">
        <v>2600</v>
      </c>
      <c r="F243" s="186">
        <v>2600</v>
      </c>
      <c r="G243" s="290">
        <v>1376.54</v>
      </c>
      <c r="H243" s="316">
        <f t="shared" si="4"/>
        <v>52.94384615384615</v>
      </c>
    </row>
    <row r="244" spans="1:8" ht="13.5" thickBot="1">
      <c r="A244" s="38"/>
      <c r="B244" s="38"/>
      <c r="C244" s="38" t="s">
        <v>137</v>
      </c>
      <c r="D244" s="13" t="s">
        <v>239</v>
      </c>
      <c r="E244" s="40">
        <v>8000</v>
      </c>
      <c r="F244" s="186">
        <v>8000</v>
      </c>
      <c r="G244" s="290">
        <v>739.84</v>
      </c>
      <c r="H244" s="316">
        <f t="shared" si="4"/>
        <v>9.248000000000001</v>
      </c>
    </row>
    <row r="245" spans="1:8" ht="13.5" thickBot="1">
      <c r="A245" s="38"/>
      <c r="B245" s="38"/>
      <c r="C245" s="38" t="s">
        <v>143</v>
      </c>
      <c r="D245" s="14" t="s">
        <v>244</v>
      </c>
      <c r="E245" s="40">
        <v>2400</v>
      </c>
      <c r="F245" s="186">
        <v>2400</v>
      </c>
      <c r="G245" s="290">
        <v>0</v>
      </c>
      <c r="H245" s="316">
        <f t="shared" si="4"/>
        <v>0</v>
      </c>
    </row>
    <row r="246" spans="1:8" ht="13.5" thickBot="1">
      <c r="A246" s="38"/>
      <c r="B246" s="38"/>
      <c r="C246" s="38" t="s">
        <v>97</v>
      </c>
      <c r="D246" s="14" t="s">
        <v>101</v>
      </c>
      <c r="E246" s="40">
        <v>16000</v>
      </c>
      <c r="F246" s="186">
        <v>16113</v>
      </c>
      <c r="G246" s="290">
        <v>9877.81</v>
      </c>
      <c r="H246" s="316">
        <f t="shared" si="4"/>
        <v>61.303357537392166</v>
      </c>
    </row>
    <row r="247" spans="1:8" ht="39" thickBot="1">
      <c r="A247" s="38"/>
      <c r="B247" s="38"/>
      <c r="C247" s="38" t="s">
        <v>160</v>
      </c>
      <c r="D247" s="13" t="s">
        <v>264</v>
      </c>
      <c r="E247" s="40">
        <v>2400</v>
      </c>
      <c r="F247" s="186">
        <v>2400</v>
      </c>
      <c r="G247" s="290">
        <v>0</v>
      </c>
      <c r="H247" s="316">
        <f t="shared" si="4"/>
        <v>0</v>
      </c>
    </row>
    <row r="248" spans="1:8" ht="13.5" thickBot="1">
      <c r="A248" s="38"/>
      <c r="B248" s="38"/>
      <c r="C248" s="38" t="s">
        <v>151</v>
      </c>
      <c r="D248" s="14" t="s">
        <v>247</v>
      </c>
      <c r="E248" s="40">
        <v>2500</v>
      </c>
      <c r="F248" s="186">
        <v>2500</v>
      </c>
      <c r="G248" s="290">
        <v>605.6</v>
      </c>
      <c r="H248" s="316">
        <f t="shared" si="4"/>
        <v>24.224</v>
      </c>
    </row>
    <row r="249" spans="1:8" ht="13.5" thickBot="1">
      <c r="A249" s="38"/>
      <c r="B249" s="38"/>
      <c r="C249" s="38" t="s">
        <v>98</v>
      </c>
      <c r="D249" s="14" t="s">
        <v>102</v>
      </c>
      <c r="E249" s="40">
        <v>600</v>
      </c>
      <c r="F249" s="186">
        <v>600</v>
      </c>
      <c r="G249" s="290">
        <v>52</v>
      </c>
      <c r="H249" s="316">
        <f t="shared" si="4"/>
        <v>8.666666666666666</v>
      </c>
    </row>
    <row r="250" spans="1:8" ht="26.25" thickBot="1">
      <c r="A250" s="38"/>
      <c r="B250" s="38"/>
      <c r="C250" s="38" t="s">
        <v>162</v>
      </c>
      <c r="D250" s="14" t="s">
        <v>263</v>
      </c>
      <c r="E250" s="40">
        <v>3000</v>
      </c>
      <c r="F250" s="186">
        <v>3000</v>
      </c>
      <c r="G250" s="290">
        <v>2250</v>
      </c>
      <c r="H250" s="316">
        <f t="shared" si="4"/>
        <v>75</v>
      </c>
    </row>
    <row r="251" spans="1:8" ht="26.25" thickBot="1">
      <c r="A251" s="37"/>
      <c r="B251" s="37"/>
      <c r="C251" s="37" t="s">
        <v>152</v>
      </c>
      <c r="D251" s="14" t="s">
        <v>249</v>
      </c>
      <c r="E251" s="39">
        <v>600</v>
      </c>
      <c r="F251" s="186">
        <v>600</v>
      </c>
      <c r="G251" s="290">
        <v>0</v>
      </c>
      <c r="H251" s="316">
        <f t="shared" si="4"/>
        <v>0</v>
      </c>
    </row>
    <row r="252" spans="1:8" ht="39" thickBot="1">
      <c r="A252" s="38"/>
      <c r="B252" s="38"/>
      <c r="C252" s="38" t="s">
        <v>156</v>
      </c>
      <c r="D252" s="14" t="s">
        <v>252</v>
      </c>
      <c r="E252" s="40">
        <v>2000</v>
      </c>
      <c r="F252" s="186">
        <v>2000</v>
      </c>
      <c r="G252" s="290">
        <v>0</v>
      </c>
      <c r="H252" s="316">
        <f t="shared" si="4"/>
        <v>0</v>
      </c>
    </row>
    <row r="253" spans="1:8" ht="26.25" thickBot="1">
      <c r="A253" s="38"/>
      <c r="B253" s="38"/>
      <c r="C253" s="38" t="s">
        <v>163</v>
      </c>
      <c r="D253" s="14" t="s">
        <v>261</v>
      </c>
      <c r="E253" s="40">
        <v>2000</v>
      </c>
      <c r="F253" s="186">
        <v>2000</v>
      </c>
      <c r="G253" s="290">
        <v>0</v>
      </c>
      <c r="H253" s="316">
        <f t="shared" si="4"/>
        <v>0</v>
      </c>
    </row>
    <row r="254" spans="1:8" ht="13.5" thickBot="1">
      <c r="A254" s="265"/>
      <c r="B254" s="266" t="s">
        <v>70</v>
      </c>
      <c r="C254" s="265"/>
      <c r="D254" s="96" t="s">
        <v>99</v>
      </c>
      <c r="E254" s="267">
        <v>58000</v>
      </c>
      <c r="F254" s="235">
        <f>SUM(F255:F258)</f>
        <v>331742</v>
      </c>
      <c r="G254" s="304">
        <f>SUM(G255:G258)</f>
        <v>176378.6</v>
      </c>
      <c r="H254" s="317">
        <f t="shared" si="4"/>
        <v>53.16740117320086</v>
      </c>
    </row>
    <row r="255" spans="1:8" ht="13.5" thickBot="1">
      <c r="A255" s="268"/>
      <c r="B255" s="268"/>
      <c r="C255" s="268" t="s">
        <v>204</v>
      </c>
      <c r="D255" s="269" t="s">
        <v>257</v>
      </c>
      <c r="E255" s="186">
        <v>58000</v>
      </c>
      <c r="F255" s="186">
        <v>127000</v>
      </c>
      <c r="G255" s="290">
        <v>77636.6</v>
      </c>
      <c r="H255" s="316">
        <f t="shared" si="4"/>
        <v>61.13118110236221</v>
      </c>
    </row>
    <row r="256" spans="1:8" ht="13.5" thickBot="1">
      <c r="A256" s="268"/>
      <c r="B256" s="268"/>
      <c r="C256" s="268" t="s">
        <v>137</v>
      </c>
      <c r="D256" s="269" t="s">
        <v>239</v>
      </c>
      <c r="E256" s="186">
        <v>0</v>
      </c>
      <c r="F256" s="186">
        <v>98742</v>
      </c>
      <c r="G256" s="290">
        <v>98742</v>
      </c>
      <c r="H256" s="316">
        <f t="shared" si="4"/>
        <v>100</v>
      </c>
    </row>
    <row r="257" spans="1:8" ht="13.5" thickBot="1">
      <c r="A257" s="268"/>
      <c r="B257" s="268"/>
      <c r="C257" s="268" t="s">
        <v>319</v>
      </c>
      <c r="D257" s="269" t="s">
        <v>239</v>
      </c>
      <c r="E257" s="186">
        <v>0</v>
      </c>
      <c r="F257" s="186">
        <v>2000</v>
      </c>
      <c r="G257" s="290">
        <v>0</v>
      </c>
      <c r="H257" s="316">
        <f t="shared" si="4"/>
        <v>0</v>
      </c>
    </row>
    <row r="258" spans="1:8" ht="13.5" thickBot="1">
      <c r="A258" s="284"/>
      <c r="B258" s="284"/>
      <c r="C258" s="284" t="s">
        <v>320</v>
      </c>
      <c r="D258" s="109" t="s">
        <v>101</v>
      </c>
      <c r="E258" s="224">
        <v>0</v>
      </c>
      <c r="F258" s="224">
        <v>104000</v>
      </c>
      <c r="G258" s="294">
        <v>0</v>
      </c>
      <c r="H258" s="316">
        <f t="shared" si="4"/>
        <v>0</v>
      </c>
    </row>
    <row r="259" spans="1:8" ht="13.5" thickBot="1">
      <c r="A259" s="111" t="s">
        <v>71</v>
      </c>
      <c r="B259" s="112"/>
      <c r="C259" s="114"/>
      <c r="D259" s="67" t="s">
        <v>135</v>
      </c>
      <c r="E259" s="230">
        <f>E260+E271</f>
        <v>201559.6</v>
      </c>
      <c r="F259" s="233">
        <f>F260+F271</f>
        <v>256799</v>
      </c>
      <c r="G259" s="297">
        <f>G260+G271</f>
        <v>174608.93</v>
      </c>
      <c r="H259" s="286">
        <f t="shared" si="4"/>
        <v>67.99439639562459</v>
      </c>
    </row>
    <row r="260" spans="1:8" ht="13.5" thickBot="1">
      <c r="A260" s="120"/>
      <c r="B260" s="121" t="s">
        <v>208</v>
      </c>
      <c r="C260" s="121"/>
      <c r="D260" s="122" t="s">
        <v>210</v>
      </c>
      <c r="E260" s="123">
        <f>SUM(E261:E270)</f>
        <v>181559.6</v>
      </c>
      <c r="F260" s="232">
        <f>SUM(F261:F270)</f>
        <v>181560</v>
      </c>
      <c r="G260" s="296">
        <f>SUM(G261:G270)</f>
        <v>100038.53000000001</v>
      </c>
      <c r="H260" s="317">
        <f t="shared" si="4"/>
        <v>55.09943269442609</v>
      </c>
    </row>
    <row r="261" spans="1:8" ht="26.25" thickBot="1">
      <c r="A261" s="38"/>
      <c r="B261" s="38"/>
      <c r="C261" s="38" t="s">
        <v>188</v>
      </c>
      <c r="D261" s="14" t="s">
        <v>258</v>
      </c>
      <c r="E261" s="40">
        <v>13533.6</v>
      </c>
      <c r="F261" s="186">
        <v>13534</v>
      </c>
      <c r="G261" s="290">
        <v>6653.97</v>
      </c>
      <c r="H261" s="316">
        <f t="shared" si="4"/>
        <v>49.16484409634993</v>
      </c>
    </row>
    <row r="262" spans="1:8" ht="26.25" thickBot="1">
      <c r="A262" s="37"/>
      <c r="B262" s="37"/>
      <c r="C262" s="37" t="s">
        <v>146</v>
      </c>
      <c r="D262" s="14" t="s">
        <v>248</v>
      </c>
      <c r="E262" s="39">
        <v>116181</v>
      </c>
      <c r="F262" s="186">
        <v>116181</v>
      </c>
      <c r="G262" s="290">
        <v>69407.56</v>
      </c>
      <c r="H262" s="316">
        <f t="shared" si="4"/>
        <v>59.7408870641499</v>
      </c>
    </row>
    <row r="263" spans="1:8" ht="13.5" thickBot="1">
      <c r="A263" s="38"/>
      <c r="B263" s="38"/>
      <c r="C263" s="38" t="s">
        <v>153</v>
      </c>
      <c r="D263" s="14" t="s">
        <v>245</v>
      </c>
      <c r="E263" s="40">
        <v>8928</v>
      </c>
      <c r="F263" s="186">
        <v>8928</v>
      </c>
      <c r="G263" s="290">
        <v>7933.85</v>
      </c>
      <c r="H263" s="316">
        <f t="shared" si="4"/>
        <v>88.86480734767025</v>
      </c>
    </row>
    <row r="264" spans="1:8" ht="13.5" thickBot="1">
      <c r="A264" s="38"/>
      <c r="B264" s="38"/>
      <c r="C264" s="38" t="s">
        <v>147</v>
      </c>
      <c r="D264" s="14" t="s">
        <v>242</v>
      </c>
      <c r="E264" s="40">
        <v>26934</v>
      </c>
      <c r="F264" s="186">
        <v>26934</v>
      </c>
      <c r="G264" s="290">
        <v>13877.27</v>
      </c>
      <c r="H264" s="316">
        <f t="shared" si="4"/>
        <v>51.52324199896043</v>
      </c>
    </row>
    <row r="265" spans="1:8" ht="13.5" thickBot="1">
      <c r="A265" s="38"/>
      <c r="B265" s="38"/>
      <c r="C265" s="38" t="s">
        <v>148</v>
      </c>
      <c r="D265" s="14" t="s">
        <v>240</v>
      </c>
      <c r="E265" s="40">
        <v>4233</v>
      </c>
      <c r="F265" s="186">
        <v>4233</v>
      </c>
      <c r="G265" s="290">
        <v>2079.82</v>
      </c>
      <c r="H265" s="316">
        <f aca="true" t="shared" si="5" ref="H265:H314">G265/F265%</f>
        <v>49.13347507677771</v>
      </c>
    </row>
    <row r="266" spans="1:8" ht="13.5" thickBot="1">
      <c r="A266" s="38"/>
      <c r="B266" s="38"/>
      <c r="C266" s="38" t="s">
        <v>137</v>
      </c>
      <c r="D266" s="13" t="s">
        <v>239</v>
      </c>
      <c r="E266" s="40">
        <v>1000</v>
      </c>
      <c r="F266" s="186">
        <v>1000</v>
      </c>
      <c r="G266" s="290">
        <v>86.06</v>
      </c>
      <c r="H266" s="316">
        <f t="shared" si="5"/>
        <v>8.606</v>
      </c>
    </row>
    <row r="267" spans="1:8" ht="26.25" thickBot="1">
      <c r="A267" s="38"/>
      <c r="B267" s="38"/>
      <c r="C267" s="38" t="s">
        <v>189</v>
      </c>
      <c r="D267" s="14" t="s">
        <v>255</v>
      </c>
      <c r="E267" s="40">
        <v>1250</v>
      </c>
      <c r="F267" s="186">
        <v>1250</v>
      </c>
      <c r="G267" s="290">
        <v>0</v>
      </c>
      <c r="H267" s="316">
        <f t="shared" si="5"/>
        <v>0</v>
      </c>
    </row>
    <row r="268" spans="1:8" ht="13.5" thickBot="1">
      <c r="A268" s="38"/>
      <c r="B268" s="38"/>
      <c r="C268" s="38" t="s">
        <v>143</v>
      </c>
      <c r="D268" s="14" t="s">
        <v>244</v>
      </c>
      <c r="E268" s="40">
        <v>8500</v>
      </c>
      <c r="F268" s="186">
        <v>8500</v>
      </c>
      <c r="G268" s="290">
        <v>0</v>
      </c>
      <c r="H268" s="316">
        <f t="shared" si="5"/>
        <v>0</v>
      </c>
    </row>
    <row r="269" spans="1:8" ht="13.5" thickBot="1">
      <c r="A269" s="38"/>
      <c r="B269" s="38"/>
      <c r="C269" s="38" t="s">
        <v>151</v>
      </c>
      <c r="D269" s="14" t="s">
        <v>247</v>
      </c>
      <c r="E269" s="40">
        <v>500</v>
      </c>
      <c r="F269" s="186">
        <v>500</v>
      </c>
      <c r="G269" s="290">
        <v>0</v>
      </c>
      <c r="H269" s="316">
        <f t="shared" si="5"/>
        <v>0</v>
      </c>
    </row>
    <row r="270" spans="1:8" ht="39" thickBot="1">
      <c r="A270" s="38"/>
      <c r="B270" s="38"/>
      <c r="C270" s="38" t="s">
        <v>156</v>
      </c>
      <c r="D270" s="14" t="s">
        <v>252</v>
      </c>
      <c r="E270" s="40">
        <v>500</v>
      </c>
      <c r="F270" s="186">
        <v>500</v>
      </c>
      <c r="G270" s="290">
        <v>0</v>
      </c>
      <c r="H270" s="316">
        <f t="shared" si="5"/>
        <v>0</v>
      </c>
    </row>
    <row r="271" spans="1:8" ht="13.5" thickBot="1">
      <c r="A271" s="116"/>
      <c r="B271" s="117" t="s">
        <v>72</v>
      </c>
      <c r="C271" s="116"/>
      <c r="D271" s="96" t="s">
        <v>136</v>
      </c>
      <c r="E271" s="119">
        <v>20000</v>
      </c>
      <c r="F271" s="222">
        <f>F272</f>
        <v>75239</v>
      </c>
      <c r="G271" s="298">
        <f>G272</f>
        <v>74570.4</v>
      </c>
      <c r="H271" s="317">
        <f t="shared" si="5"/>
        <v>99.11136511649543</v>
      </c>
    </row>
    <row r="272" spans="1:8" ht="13.5" thickBot="1">
      <c r="A272" s="38"/>
      <c r="B272" s="38"/>
      <c r="C272" s="38" t="s">
        <v>209</v>
      </c>
      <c r="D272" s="14" t="s">
        <v>254</v>
      </c>
      <c r="E272" s="40">
        <v>20000</v>
      </c>
      <c r="F272" s="186">
        <v>75239</v>
      </c>
      <c r="G272" s="290">
        <v>74570.4</v>
      </c>
      <c r="H272" s="316">
        <f t="shared" si="5"/>
        <v>99.11136511649543</v>
      </c>
    </row>
    <row r="273" spans="1:8" ht="26.25" thickBot="1">
      <c r="A273" s="111" t="s">
        <v>211</v>
      </c>
      <c r="B273" s="112"/>
      <c r="C273" s="112"/>
      <c r="D273" s="110" t="s">
        <v>212</v>
      </c>
      <c r="E273" s="113">
        <f>E274+E277+E281+E284+E286+E288+E292</f>
        <v>424000</v>
      </c>
      <c r="F273" s="221">
        <f>F274+F277+F281+F284+F286+F288+F292</f>
        <v>429000</v>
      </c>
      <c r="G273" s="305">
        <f>G274+G277+G281+G284+G286+G288+G292</f>
        <v>132889.38</v>
      </c>
      <c r="H273" s="286">
        <f t="shared" si="5"/>
        <v>30.976545454545455</v>
      </c>
    </row>
    <row r="274" spans="1:8" ht="26.25" thickBot="1">
      <c r="A274" s="120"/>
      <c r="B274" s="121" t="s">
        <v>213</v>
      </c>
      <c r="C274" s="121"/>
      <c r="D274" s="122" t="s">
        <v>262</v>
      </c>
      <c r="E274" s="123">
        <f>SUM(E275:E276)</f>
        <v>96000</v>
      </c>
      <c r="F274" s="222">
        <f>SUM(F275:F276)</f>
        <v>96000</v>
      </c>
      <c r="G274" s="298">
        <f>SUM(G275:G276)</f>
        <v>173.06</v>
      </c>
      <c r="H274" s="317">
        <f t="shared" si="5"/>
        <v>0.18027083333333332</v>
      </c>
    </row>
    <row r="275" spans="1:8" ht="13.5" thickBot="1">
      <c r="A275" s="38"/>
      <c r="B275" s="38"/>
      <c r="C275" s="38" t="s">
        <v>97</v>
      </c>
      <c r="D275" s="14" t="s">
        <v>101</v>
      </c>
      <c r="E275" s="40">
        <v>66000</v>
      </c>
      <c r="F275" s="186">
        <v>66000</v>
      </c>
      <c r="G275" s="290">
        <v>0</v>
      </c>
      <c r="H275" s="316">
        <f t="shared" si="5"/>
        <v>0</v>
      </c>
    </row>
    <row r="276" spans="1:8" ht="13.5" thickBot="1">
      <c r="A276" s="43"/>
      <c r="B276" s="43"/>
      <c r="C276" s="43" t="s">
        <v>98</v>
      </c>
      <c r="D276" s="14" t="s">
        <v>102</v>
      </c>
      <c r="E276" s="44">
        <v>30000</v>
      </c>
      <c r="F276" s="186">
        <v>30000</v>
      </c>
      <c r="G276" s="290">
        <v>173.06</v>
      </c>
      <c r="H276" s="316">
        <f t="shared" si="5"/>
        <v>0.5768666666666666</v>
      </c>
    </row>
    <row r="277" spans="1:8" ht="13.5" thickBot="1">
      <c r="A277" s="116"/>
      <c r="B277" s="117" t="s">
        <v>214</v>
      </c>
      <c r="C277" s="117"/>
      <c r="D277" s="118" t="s">
        <v>215</v>
      </c>
      <c r="E277" s="119">
        <f>SUM(E278:E280)</f>
        <v>32000</v>
      </c>
      <c r="F277" s="222">
        <f>SUM(F278:F280)</f>
        <v>32000</v>
      </c>
      <c r="G277" s="298">
        <f>SUM(G278:G280)</f>
        <v>21391.9</v>
      </c>
      <c r="H277" s="317">
        <f t="shared" si="5"/>
        <v>66.8496875</v>
      </c>
    </row>
    <row r="278" spans="1:11" ht="64.5" thickBot="1">
      <c r="A278" s="38"/>
      <c r="B278" s="38"/>
      <c r="C278" s="38" t="s">
        <v>216</v>
      </c>
      <c r="D278" s="14" t="s">
        <v>253</v>
      </c>
      <c r="E278" s="40">
        <v>17000</v>
      </c>
      <c r="F278" s="186">
        <v>17000</v>
      </c>
      <c r="G278" s="290">
        <v>17000</v>
      </c>
      <c r="H278" s="316">
        <f t="shared" si="5"/>
        <v>100</v>
      </c>
      <c r="K278" s="314"/>
    </row>
    <row r="279" spans="1:8" ht="13.5" thickBot="1">
      <c r="A279" s="38"/>
      <c r="B279" s="38"/>
      <c r="C279" s="38" t="s">
        <v>97</v>
      </c>
      <c r="D279" s="14" t="s">
        <v>101</v>
      </c>
      <c r="E279" s="40">
        <v>9000</v>
      </c>
      <c r="F279" s="186">
        <v>9000</v>
      </c>
      <c r="G279" s="290">
        <v>1716.9</v>
      </c>
      <c r="H279" s="316">
        <f t="shared" si="5"/>
        <v>19.076666666666668</v>
      </c>
    </row>
    <row r="280" spans="1:8" ht="13.5" thickBot="1">
      <c r="A280" s="38"/>
      <c r="B280" s="38"/>
      <c r="C280" s="38" t="s">
        <v>98</v>
      </c>
      <c r="D280" s="14" t="s">
        <v>102</v>
      </c>
      <c r="E280" s="40">
        <v>6000</v>
      </c>
      <c r="F280" s="186">
        <v>6000</v>
      </c>
      <c r="G280" s="290">
        <v>2675</v>
      </c>
      <c r="H280" s="316">
        <f t="shared" si="5"/>
        <v>44.583333333333336</v>
      </c>
    </row>
    <row r="281" spans="1:8" ht="13.5" thickBot="1">
      <c r="A281" s="116"/>
      <c r="B281" s="117" t="s">
        <v>217</v>
      </c>
      <c r="C281" s="117"/>
      <c r="D281" s="118" t="s">
        <v>218</v>
      </c>
      <c r="E281" s="119">
        <f>SUM(E282:E283)</f>
        <v>23000</v>
      </c>
      <c r="F281" s="222">
        <f>SUM(F282:F283)</f>
        <v>23000</v>
      </c>
      <c r="G281" s="298">
        <f>SUM(G282:G283)</f>
        <v>8165.3</v>
      </c>
      <c r="H281" s="317">
        <f t="shared" si="5"/>
        <v>35.501304347826085</v>
      </c>
    </row>
    <row r="282" spans="1:8" ht="13.5" thickBot="1">
      <c r="A282" s="38"/>
      <c r="B282" s="38"/>
      <c r="C282" s="38" t="s">
        <v>137</v>
      </c>
      <c r="D282" s="13" t="s">
        <v>239</v>
      </c>
      <c r="E282" s="40">
        <v>1000</v>
      </c>
      <c r="F282" s="186">
        <v>1000</v>
      </c>
      <c r="G282" s="290">
        <v>0</v>
      </c>
      <c r="H282" s="316">
        <f t="shared" si="5"/>
        <v>0</v>
      </c>
    </row>
    <row r="283" spans="1:8" ht="13.5" thickBot="1">
      <c r="A283" s="38"/>
      <c r="B283" s="38"/>
      <c r="C283" s="38" t="s">
        <v>97</v>
      </c>
      <c r="D283" s="14" t="s">
        <v>101</v>
      </c>
      <c r="E283" s="40">
        <v>22000</v>
      </c>
      <c r="F283" s="186">
        <v>22000</v>
      </c>
      <c r="G283" s="290">
        <v>8165.3</v>
      </c>
      <c r="H283" s="316">
        <f t="shared" si="5"/>
        <v>37.115</v>
      </c>
    </row>
    <row r="284" spans="1:8" ht="26.25" thickBot="1">
      <c r="A284" s="116"/>
      <c r="B284" s="117" t="s">
        <v>219</v>
      </c>
      <c r="C284" s="117"/>
      <c r="D284" s="118" t="s">
        <v>220</v>
      </c>
      <c r="E284" s="119">
        <v>5000</v>
      </c>
      <c r="F284" s="222">
        <f>F285</f>
        <v>5000</v>
      </c>
      <c r="G284" s="298">
        <f>G285</f>
        <v>258.22</v>
      </c>
      <c r="H284" s="317">
        <f t="shared" si="5"/>
        <v>5.1644000000000005</v>
      </c>
    </row>
    <row r="285" spans="1:8" ht="13.5" thickBot="1">
      <c r="A285" s="38"/>
      <c r="B285" s="38"/>
      <c r="C285" s="38" t="s">
        <v>137</v>
      </c>
      <c r="D285" s="13" t="s">
        <v>239</v>
      </c>
      <c r="E285" s="40">
        <v>5000</v>
      </c>
      <c r="F285" s="186">
        <v>5000</v>
      </c>
      <c r="G285" s="290">
        <v>258.22</v>
      </c>
      <c r="H285" s="316">
        <f t="shared" si="5"/>
        <v>5.1644000000000005</v>
      </c>
    </row>
    <row r="286" spans="1:8" ht="13.5" thickBot="1">
      <c r="A286" s="116"/>
      <c r="B286" s="117" t="s">
        <v>221</v>
      </c>
      <c r="C286" s="117"/>
      <c r="D286" s="118" t="s">
        <v>222</v>
      </c>
      <c r="E286" s="119">
        <v>18000</v>
      </c>
      <c r="F286" s="222">
        <f>F287</f>
        <v>18000</v>
      </c>
      <c r="G286" s="298">
        <f>G287</f>
        <v>11404.56</v>
      </c>
      <c r="H286" s="317">
        <f t="shared" si="5"/>
        <v>63.358666666666664</v>
      </c>
    </row>
    <row r="287" spans="1:8" ht="13.5" thickBot="1">
      <c r="A287" s="38"/>
      <c r="B287" s="38"/>
      <c r="C287" s="38" t="s">
        <v>97</v>
      </c>
      <c r="D287" s="14" t="s">
        <v>101</v>
      </c>
      <c r="E287" s="40">
        <v>18000</v>
      </c>
      <c r="F287" s="186">
        <v>18000</v>
      </c>
      <c r="G287" s="290">
        <v>11404.56</v>
      </c>
      <c r="H287" s="316">
        <f t="shared" si="5"/>
        <v>63.358666666666664</v>
      </c>
    </row>
    <row r="288" spans="1:8" ht="13.5" thickBot="1">
      <c r="A288" s="116"/>
      <c r="B288" s="117" t="s">
        <v>223</v>
      </c>
      <c r="C288" s="117"/>
      <c r="D288" s="118" t="s">
        <v>224</v>
      </c>
      <c r="E288" s="119">
        <f>SUM(E289:E291)</f>
        <v>223000</v>
      </c>
      <c r="F288" s="222">
        <f>SUM(F289:F291)</f>
        <v>223000</v>
      </c>
      <c r="G288" s="298">
        <f>SUM(G289:G291)</f>
        <v>78275.28</v>
      </c>
      <c r="H288" s="317">
        <f t="shared" si="5"/>
        <v>35.10102242152466</v>
      </c>
    </row>
    <row r="289" spans="1:8" ht="13.5" thickBot="1">
      <c r="A289" s="38"/>
      <c r="B289" s="38"/>
      <c r="C289" s="38" t="s">
        <v>143</v>
      </c>
      <c r="D289" s="14" t="s">
        <v>244</v>
      </c>
      <c r="E289" s="40">
        <v>105000</v>
      </c>
      <c r="F289" s="186">
        <v>105000</v>
      </c>
      <c r="G289" s="290">
        <v>36277.56</v>
      </c>
      <c r="H289" s="316">
        <f t="shared" si="5"/>
        <v>34.55005714285714</v>
      </c>
    </row>
    <row r="290" spans="1:8" ht="13.5" thickBot="1">
      <c r="A290" s="38"/>
      <c r="B290" s="38"/>
      <c r="C290" s="38" t="s">
        <v>138</v>
      </c>
      <c r="D290" s="14" t="s">
        <v>241</v>
      </c>
      <c r="E290" s="40">
        <v>32000</v>
      </c>
      <c r="F290" s="186">
        <v>32000</v>
      </c>
      <c r="G290" s="290">
        <v>0</v>
      </c>
      <c r="H290" s="316">
        <f t="shared" si="5"/>
        <v>0</v>
      </c>
    </row>
    <row r="291" spans="1:8" ht="13.5" thickBot="1">
      <c r="A291" s="38"/>
      <c r="B291" s="38"/>
      <c r="C291" s="38" t="s">
        <v>97</v>
      </c>
      <c r="D291" s="14" t="s">
        <v>101</v>
      </c>
      <c r="E291" s="40">
        <v>86000</v>
      </c>
      <c r="F291" s="186">
        <v>86000</v>
      </c>
      <c r="G291" s="290">
        <v>41997.72</v>
      </c>
      <c r="H291" s="316">
        <f t="shared" si="5"/>
        <v>48.834558139534884</v>
      </c>
    </row>
    <row r="292" spans="1:8" ht="13.5" thickBot="1">
      <c r="A292" s="116"/>
      <c r="B292" s="117" t="s">
        <v>225</v>
      </c>
      <c r="C292" s="117"/>
      <c r="D292" s="118" t="s">
        <v>99</v>
      </c>
      <c r="E292" s="119">
        <f>SUM(E293:E296)</f>
        <v>27000</v>
      </c>
      <c r="F292" s="222">
        <f>SUM(F293:F296)</f>
        <v>32000</v>
      </c>
      <c r="G292" s="298">
        <f>SUM(G293:G296)</f>
        <v>13221.060000000001</v>
      </c>
      <c r="H292" s="317">
        <f t="shared" si="5"/>
        <v>41.31581250000001</v>
      </c>
    </row>
    <row r="293" spans="1:8" ht="13.5" thickBot="1">
      <c r="A293" s="38"/>
      <c r="B293" s="38"/>
      <c r="C293" s="38" t="s">
        <v>137</v>
      </c>
      <c r="D293" s="13" t="s">
        <v>239</v>
      </c>
      <c r="E293" s="40">
        <v>5000</v>
      </c>
      <c r="F293" s="186">
        <v>10000</v>
      </c>
      <c r="G293" s="290">
        <v>5510.53</v>
      </c>
      <c r="H293" s="316">
        <f t="shared" si="5"/>
        <v>55.1053</v>
      </c>
    </row>
    <row r="294" spans="1:8" ht="13.5" thickBot="1">
      <c r="A294" s="38"/>
      <c r="B294" s="38"/>
      <c r="C294" s="38" t="s">
        <v>143</v>
      </c>
      <c r="D294" s="14" t="s">
        <v>244</v>
      </c>
      <c r="E294" s="40">
        <v>5000</v>
      </c>
      <c r="F294" s="186">
        <v>5000</v>
      </c>
      <c r="G294" s="290">
        <v>4700.67</v>
      </c>
      <c r="H294" s="316">
        <f t="shared" si="5"/>
        <v>94.0134</v>
      </c>
    </row>
    <row r="295" spans="1:8" ht="13.5" thickBot="1">
      <c r="A295" s="38"/>
      <c r="B295" s="38"/>
      <c r="C295" s="38" t="s">
        <v>97</v>
      </c>
      <c r="D295" s="14" t="s">
        <v>101</v>
      </c>
      <c r="E295" s="40">
        <v>12000</v>
      </c>
      <c r="F295" s="186">
        <v>12000</v>
      </c>
      <c r="G295" s="290">
        <v>3009.86</v>
      </c>
      <c r="H295" s="316">
        <f t="shared" si="5"/>
        <v>25.08216666666667</v>
      </c>
    </row>
    <row r="296" spans="1:8" ht="13.5" thickBot="1">
      <c r="A296" s="38"/>
      <c r="B296" s="38"/>
      <c r="C296" s="38" t="s">
        <v>98</v>
      </c>
      <c r="D296" s="14" t="s">
        <v>102</v>
      </c>
      <c r="E296" s="40">
        <v>5000</v>
      </c>
      <c r="F296" s="186">
        <v>5000</v>
      </c>
      <c r="G296" s="290">
        <v>0</v>
      </c>
      <c r="H296" s="316">
        <f t="shared" si="5"/>
        <v>0</v>
      </c>
    </row>
    <row r="297" spans="1:8" ht="26.25" thickBot="1">
      <c r="A297" s="111" t="s">
        <v>226</v>
      </c>
      <c r="B297" s="112"/>
      <c r="C297" s="112"/>
      <c r="D297" s="110" t="s">
        <v>227</v>
      </c>
      <c r="E297" s="113">
        <f>E298+E300</f>
        <v>232000</v>
      </c>
      <c r="F297" s="221">
        <f>F298+F300</f>
        <v>232000</v>
      </c>
      <c r="G297" s="305">
        <f>G298+G300</f>
        <v>119426.57</v>
      </c>
      <c r="H297" s="286">
        <f t="shared" si="5"/>
        <v>51.47696982758621</v>
      </c>
    </row>
    <row r="298" spans="1:8" ht="26.25" thickBot="1">
      <c r="A298" s="120"/>
      <c r="B298" s="121" t="s">
        <v>228</v>
      </c>
      <c r="C298" s="121"/>
      <c r="D298" s="122" t="s">
        <v>268</v>
      </c>
      <c r="E298" s="123">
        <f>SUM(E299:E299)</f>
        <v>150000</v>
      </c>
      <c r="F298" s="222">
        <f>F299</f>
        <v>150000</v>
      </c>
      <c r="G298" s="298">
        <f>G299</f>
        <v>78428.57</v>
      </c>
      <c r="H298" s="317">
        <f t="shared" si="5"/>
        <v>52.28571333333334</v>
      </c>
    </row>
    <row r="299" spans="1:8" ht="26.25" thickBot="1">
      <c r="A299" s="38"/>
      <c r="B299" s="38"/>
      <c r="C299" s="38" t="s">
        <v>229</v>
      </c>
      <c r="D299" s="14" t="s">
        <v>250</v>
      </c>
      <c r="E299" s="40">
        <v>150000</v>
      </c>
      <c r="F299" s="186">
        <v>150000</v>
      </c>
      <c r="G299" s="290">
        <v>78428.57</v>
      </c>
      <c r="H299" s="316">
        <f t="shared" si="5"/>
        <v>52.28571333333334</v>
      </c>
    </row>
    <row r="300" spans="1:8" ht="13.5" thickBot="1">
      <c r="A300" s="116"/>
      <c r="B300" s="117" t="s">
        <v>230</v>
      </c>
      <c r="C300" s="117"/>
      <c r="D300" s="118" t="s">
        <v>231</v>
      </c>
      <c r="E300" s="119">
        <v>82000</v>
      </c>
      <c r="F300" s="235">
        <f>F301</f>
        <v>82000</v>
      </c>
      <c r="G300" s="304">
        <f>G301</f>
        <v>40998</v>
      </c>
      <c r="H300" s="317">
        <f t="shared" si="5"/>
        <v>49.99756097560976</v>
      </c>
    </row>
    <row r="301" spans="1:8" ht="26.25" thickBot="1">
      <c r="A301" s="56"/>
      <c r="B301" s="56"/>
      <c r="C301" s="56" t="s">
        <v>229</v>
      </c>
      <c r="D301" s="106" t="s">
        <v>250</v>
      </c>
      <c r="E301" s="326">
        <v>82000</v>
      </c>
      <c r="F301" s="324">
        <v>82000</v>
      </c>
      <c r="G301" s="325">
        <v>40998</v>
      </c>
      <c r="H301" s="316">
        <f t="shared" si="5"/>
        <v>49.99756097560976</v>
      </c>
    </row>
    <row r="302" spans="1:8" ht="13.5" thickBot="1">
      <c r="A302" s="111" t="s">
        <v>232</v>
      </c>
      <c r="B302" s="285"/>
      <c r="C302" s="111"/>
      <c r="D302" s="110" t="s">
        <v>233</v>
      </c>
      <c r="E302" s="230">
        <f>E303</f>
        <v>40000</v>
      </c>
      <c r="F302" s="233">
        <f>F303</f>
        <v>40000</v>
      </c>
      <c r="G302" s="297">
        <f>G303</f>
        <v>20736.51</v>
      </c>
      <c r="H302" s="286">
        <f t="shared" si="5"/>
        <v>51.841274999999996</v>
      </c>
    </row>
    <row r="303" spans="1:8" ht="26.25" thickBot="1">
      <c r="A303" s="116"/>
      <c r="B303" s="117" t="s">
        <v>234</v>
      </c>
      <c r="C303" s="121"/>
      <c r="D303" s="122" t="s">
        <v>235</v>
      </c>
      <c r="E303" s="123">
        <f>SUM(E304:E307)</f>
        <v>40000</v>
      </c>
      <c r="F303" s="232">
        <f>SUM(F304:F307)</f>
        <v>40000</v>
      </c>
      <c r="G303" s="296">
        <f>SUM(G304:G307)</f>
        <v>20736.51</v>
      </c>
      <c r="H303" s="317">
        <f t="shared" si="5"/>
        <v>51.841274999999996</v>
      </c>
    </row>
    <row r="304" spans="1:8" ht="13.5" thickBot="1">
      <c r="A304" s="38"/>
      <c r="B304" s="38"/>
      <c r="C304" s="38" t="s">
        <v>147</v>
      </c>
      <c r="D304" s="14" t="s">
        <v>242</v>
      </c>
      <c r="E304" s="40">
        <v>3000</v>
      </c>
      <c r="F304" s="186">
        <v>3000</v>
      </c>
      <c r="G304" s="290">
        <v>463.98</v>
      </c>
      <c r="H304" s="316">
        <f t="shared" si="5"/>
        <v>15.466000000000001</v>
      </c>
    </row>
    <row r="305" spans="1:8" ht="13.5" thickBot="1">
      <c r="A305" s="56"/>
      <c r="B305" s="56"/>
      <c r="C305" s="56" t="s">
        <v>96</v>
      </c>
      <c r="D305" s="106" t="s">
        <v>100</v>
      </c>
      <c r="E305" s="107">
        <v>18000</v>
      </c>
      <c r="F305" s="186">
        <v>15000</v>
      </c>
      <c r="G305" s="290">
        <v>8519.49</v>
      </c>
      <c r="H305" s="316">
        <f t="shared" si="5"/>
        <v>56.7966</v>
      </c>
    </row>
    <row r="306" spans="1:8" ht="13.5" thickBot="1">
      <c r="A306" s="56"/>
      <c r="B306" s="56"/>
      <c r="C306" s="56" t="s">
        <v>137</v>
      </c>
      <c r="D306" s="13" t="s">
        <v>239</v>
      </c>
      <c r="E306" s="107">
        <v>5000</v>
      </c>
      <c r="F306" s="186">
        <v>8000</v>
      </c>
      <c r="G306" s="290">
        <v>3713.08</v>
      </c>
      <c r="H306" s="316">
        <f t="shared" si="5"/>
        <v>46.4135</v>
      </c>
    </row>
    <row r="307" spans="1:8" ht="13.5" thickBot="1">
      <c r="A307" s="56"/>
      <c r="B307" s="56"/>
      <c r="C307" s="56" t="s">
        <v>97</v>
      </c>
      <c r="D307" s="106" t="s">
        <v>101</v>
      </c>
      <c r="E307" s="107">
        <v>14000</v>
      </c>
      <c r="F307" s="224">
        <v>14000</v>
      </c>
      <c r="G307" s="294">
        <v>8039.96</v>
      </c>
      <c r="H307" s="316">
        <f t="shared" si="5"/>
        <v>57.428285714285714</v>
      </c>
    </row>
    <row r="308" spans="1:8" ht="13.5" thickBot="1">
      <c r="A308" s="108"/>
      <c r="B308" s="223"/>
      <c r="C308" s="108"/>
      <c r="D308" s="227" t="s">
        <v>236</v>
      </c>
      <c r="E308" s="228">
        <f>E8+E18+E22+E27+E38+E46+E93+E96+E119+E123+E126+E129+E213+E224+E259+E273+E297+E302</f>
        <v>10082630.6</v>
      </c>
      <c r="F308" s="228">
        <f>F8+F18+F22+F27+F38+F46+F93+F96+F119+F123+F126+F129+F213+F224+F259+F273+F297+F302</f>
        <v>11207314</v>
      </c>
      <c r="G308" s="315">
        <f>G8+G18+G22+G27+G38+G46+G93+G96+G119+G123+G126+G129+G213+G224+G259+G273+G297+G302</f>
        <v>5935527.570000001</v>
      </c>
      <c r="H308" s="307">
        <f t="shared" si="5"/>
        <v>52.96119632233023</v>
      </c>
    </row>
    <row r="309" spans="3:8" ht="13.5" thickBot="1">
      <c r="C309" s="225" t="s">
        <v>291</v>
      </c>
      <c r="D309" s="225" t="s">
        <v>292</v>
      </c>
      <c r="E309" s="226">
        <v>9252076</v>
      </c>
      <c r="F309" s="226">
        <v>10068659</v>
      </c>
      <c r="G309" s="306">
        <f>G308-G314</f>
        <v>4940679.670000001</v>
      </c>
      <c r="H309" s="307">
        <f t="shared" si="5"/>
        <v>49.0698877576448</v>
      </c>
    </row>
    <row r="310" spans="3:8" ht="13.5" thickBot="1">
      <c r="C310" s="225"/>
      <c r="D310" s="327" t="s">
        <v>326</v>
      </c>
      <c r="E310" s="336">
        <v>4101926</v>
      </c>
      <c r="F310" s="337">
        <v>4140118</v>
      </c>
      <c r="G310" s="338">
        <v>2196933.98</v>
      </c>
      <c r="H310" s="316">
        <f>G310/F310%</f>
        <v>53.06452569709366</v>
      </c>
    </row>
    <row r="311" spans="3:8" ht="13.5" thickBot="1">
      <c r="C311" s="225"/>
      <c r="D311" s="327" t="s">
        <v>327</v>
      </c>
      <c r="E311" s="336">
        <v>264000</v>
      </c>
      <c r="F311" s="336">
        <v>264000</v>
      </c>
      <c r="G311" s="338">
        <v>127500.14</v>
      </c>
      <c r="H311" s="316">
        <f>G311/F311%</f>
        <v>48.295507575757576</v>
      </c>
    </row>
    <row r="312" spans="3:8" ht="13.5" thickBot="1">
      <c r="C312" s="225"/>
      <c r="D312" s="327" t="s">
        <v>328</v>
      </c>
      <c r="E312" s="336">
        <v>210400</v>
      </c>
      <c r="F312" s="336">
        <v>210400</v>
      </c>
      <c r="G312" s="338">
        <v>102532.59</v>
      </c>
      <c r="H312" s="316">
        <f>G312/F312%</f>
        <v>48.73221958174905</v>
      </c>
    </row>
    <row r="313" spans="3:8" ht="13.5" thickBot="1">
      <c r="C313" s="225"/>
      <c r="D313" s="327" t="s">
        <v>329</v>
      </c>
      <c r="E313" s="336">
        <v>210400</v>
      </c>
      <c r="F313" s="336">
        <v>5454141</v>
      </c>
      <c r="G313" s="338">
        <v>2513712.96</v>
      </c>
      <c r="H313" s="316">
        <f>G313/F313%</f>
        <v>46.088155036695966</v>
      </c>
    </row>
    <row r="314" spans="3:8" ht="13.5" thickBot="1">
      <c r="C314" s="187" t="s">
        <v>325</v>
      </c>
      <c r="D314" s="187" t="s">
        <v>293</v>
      </c>
      <c r="E314" s="149">
        <v>830555</v>
      </c>
      <c r="F314" s="149">
        <v>1138655</v>
      </c>
      <c r="G314" s="300">
        <v>994847.9</v>
      </c>
      <c r="H314" s="307">
        <f t="shared" si="5"/>
        <v>87.37044144187661</v>
      </c>
    </row>
    <row r="315" spans="5:8" ht="12.75">
      <c r="E315" s="45"/>
      <c r="F315" s="45"/>
      <c r="G315" s="334"/>
      <c r="H315" s="45"/>
    </row>
    <row r="316" spans="4:7" ht="12.75">
      <c r="D316" s="148"/>
      <c r="G316" s="335"/>
    </row>
    <row r="317" ht="12.75">
      <c r="G317" s="335"/>
    </row>
    <row r="318" ht="12.75">
      <c r="G318" s="335"/>
    </row>
  </sheetData>
  <sheetProtection/>
  <mergeCells count="9">
    <mergeCell ref="F4:F6"/>
    <mergeCell ref="H4:H6"/>
    <mergeCell ref="C4:C6"/>
    <mergeCell ref="A1:E1"/>
    <mergeCell ref="E4:E6"/>
    <mergeCell ref="A4:A6"/>
    <mergeCell ref="D4:D6"/>
    <mergeCell ref="B4:B6"/>
    <mergeCell ref="G4:G6"/>
  </mergeCells>
  <printOptions horizontalCentered="1"/>
  <pageMargins left="0.3937007874015748" right="0.3937007874015748" top="0.9302083333333333" bottom="0.7874015748031497" header="0.5118110236220472" footer="0.5118110236220472"/>
  <pageSetup fitToHeight="101" horizontalDpi="600" verticalDpi="600" orientation="portrait" paperSize="9" scale="95" r:id="rId1"/>
  <headerFooter alignWithMargins="0">
    <oddHeader>&amp;C&amp;P&amp;RZałącznik Nr 2 do informacji 
o przebiegu wykonania budżetu za I półrocze 2008r.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defaultGridColor="0" view="pageLayout" zoomScaleSheetLayoutView="75" colorId="8" workbookViewId="0" topLeftCell="A5">
      <selection activeCell="F35" sqref="F3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1.125" style="1" customWidth="1"/>
    <col min="4" max="4" width="39.875" style="1" customWidth="1"/>
    <col min="5" max="5" width="14.625" style="1" customWidth="1"/>
    <col min="6" max="6" width="16.00390625" style="1" customWidth="1"/>
  </cols>
  <sheetData>
    <row r="1" spans="1:6" ht="48.75" customHeight="1">
      <c r="A1" s="353" t="s">
        <v>295</v>
      </c>
      <c r="B1" s="353"/>
      <c r="C1" s="353"/>
      <c r="D1" s="353"/>
      <c r="E1" s="353"/>
      <c r="F1" s="353"/>
    </row>
    <row r="2" spans="1:6" s="4" customFormat="1" ht="20.25" customHeight="1">
      <c r="A2" s="355" t="s">
        <v>0</v>
      </c>
      <c r="B2" s="356" t="s">
        <v>1</v>
      </c>
      <c r="C2" s="356" t="s">
        <v>2</v>
      </c>
      <c r="D2" s="182"/>
      <c r="E2" s="354" t="s">
        <v>5</v>
      </c>
      <c r="F2" s="354" t="s">
        <v>294</v>
      </c>
    </row>
    <row r="3" spans="1:6" s="4" customFormat="1" ht="20.25" customHeight="1">
      <c r="A3" s="355"/>
      <c r="B3" s="357"/>
      <c r="C3" s="357"/>
      <c r="D3" s="183"/>
      <c r="E3" s="355"/>
      <c r="F3" s="354"/>
    </row>
    <row r="4" spans="1:6" s="4" customFormat="1" ht="65.25" customHeight="1">
      <c r="A4" s="355"/>
      <c r="B4" s="358"/>
      <c r="C4" s="358"/>
      <c r="D4" s="184" t="s">
        <v>4</v>
      </c>
      <c r="E4" s="355"/>
      <c r="F4" s="354"/>
    </row>
    <row r="5" spans="1:6" ht="9" customHeight="1" thickBot="1">
      <c r="A5" s="50">
        <v>1</v>
      </c>
      <c r="B5" s="50">
        <v>2</v>
      </c>
      <c r="C5" s="50">
        <v>3</v>
      </c>
      <c r="D5" s="50"/>
      <c r="E5" s="50">
        <v>4</v>
      </c>
      <c r="F5" s="50">
        <v>5</v>
      </c>
    </row>
    <row r="6" spans="1:6" ht="17.25" customHeight="1" thickBot="1">
      <c r="A6" s="62">
        <v>750</v>
      </c>
      <c r="B6" s="63"/>
      <c r="C6" s="63"/>
      <c r="D6" s="110" t="s">
        <v>172</v>
      </c>
      <c r="E6" s="64">
        <v>31744</v>
      </c>
      <c r="F6" s="64">
        <v>31744</v>
      </c>
    </row>
    <row r="7" spans="1:6" ht="19.5" customHeight="1" thickBot="1">
      <c r="A7" s="51"/>
      <c r="B7" s="68">
        <v>75011</v>
      </c>
      <c r="C7" s="69"/>
      <c r="D7" s="195" t="s">
        <v>173</v>
      </c>
      <c r="E7" s="70">
        <v>31744</v>
      </c>
      <c r="F7" s="71">
        <f>SUM(F9:F11)</f>
        <v>31744</v>
      </c>
    </row>
    <row r="8" spans="1:6" ht="38.25" customHeight="1">
      <c r="A8" s="20"/>
      <c r="B8" s="31"/>
      <c r="C8" s="72">
        <v>2010</v>
      </c>
      <c r="D8" s="189" t="s">
        <v>10</v>
      </c>
      <c r="E8" s="73">
        <v>31744</v>
      </c>
      <c r="F8" s="74"/>
    </row>
    <row r="9" spans="1:6" ht="19.5" customHeight="1">
      <c r="A9" s="6"/>
      <c r="B9" s="6"/>
      <c r="C9" s="8">
        <v>4010</v>
      </c>
      <c r="D9" s="14" t="s">
        <v>248</v>
      </c>
      <c r="E9" s="27"/>
      <c r="F9" s="29">
        <v>26552</v>
      </c>
    </row>
    <row r="10" spans="1:6" ht="19.5" customHeight="1">
      <c r="A10" s="6"/>
      <c r="B10" s="6"/>
      <c r="C10" s="8">
        <v>4110</v>
      </c>
      <c r="D10" s="14" t="s">
        <v>242</v>
      </c>
      <c r="E10" s="27"/>
      <c r="F10" s="29">
        <v>4541</v>
      </c>
    </row>
    <row r="11" spans="1:6" ht="14.25" customHeight="1" thickBot="1">
      <c r="A11" s="15"/>
      <c r="B11" s="15"/>
      <c r="C11" s="61">
        <v>4120</v>
      </c>
      <c r="D11" s="14" t="s">
        <v>240</v>
      </c>
      <c r="E11" s="28"/>
      <c r="F11" s="30">
        <v>651</v>
      </c>
    </row>
    <row r="12" spans="1:6" ht="40.5" customHeight="1" thickBot="1">
      <c r="A12" s="196">
        <v>751</v>
      </c>
      <c r="B12" s="191"/>
      <c r="C12" s="192"/>
      <c r="D12" s="115" t="s">
        <v>112</v>
      </c>
      <c r="E12" s="193">
        <v>800</v>
      </c>
      <c r="F12" s="194">
        <v>800</v>
      </c>
    </row>
    <row r="13" spans="1:6" ht="41.25" customHeight="1" thickBot="1">
      <c r="A13" s="198"/>
      <c r="B13" s="188">
        <v>75101</v>
      </c>
      <c r="C13" s="179"/>
      <c r="D13" s="190" t="s">
        <v>112</v>
      </c>
      <c r="E13" s="180">
        <v>800</v>
      </c>
      <c r="F13" s="181">
        <v>800</v>
      </c>
    </row>
    <row r="14" spans="1:6" ht="39" customHeight="1">
      <c r="A14" s="174"/>
      <c r="B14" s="138"/>
      <c r="C14" s="177">
        <v>2010</v>
      </c>
      <c r="D14" s="189" t="s">
        <v>10</v>
      </c>
      <c r="E14" s="178">
        <v>800</v>
      </c>
      <c r="F14" s="178"/>
    </row>
    <row r="15" spans="1:6" ht="19.5" customHeight="1" thickBot="1">
      <c r="A15" s="199"/>
      <c r="B15" s="138"/>
      <c r="C15" s="175">
        <v>4210</v>
      </c>
      <c r="D15" s="13" t="s">
        <v>239</v>
      </c>
      <c r="E15" s="163"/>
      <c r="F15" s="176">
        <v>800</v>
      </c>
    </row>
    <row r="16" spans="1:6" ht="34.5" customHeight="1" thickBot="1">
      <c r="A16" s="197">
        <v>754</v>
      </c>
      <c r="B16" s="67"/>
      <c r="C16" s="67"/>
      <c r="D16" s="115" t="s">
        <v>113</v>
      </c>
      <c r="E16" s="64">
        <v>500</v>
      </c>
      <c r="F16" s="65">
        <v>500</v>
      </c>
    </row>
    <row r="17" spans="1:6" ht="19.5" customHeight="1" thickBot="1">
      <c r="A17" s="51"/>
      <c r="B17" s="68">
        <v>75414</v>
      </c>
      <c r="C17" s="69"/>
      <c r="D17" s="69" t="s">
        <v>114</v>
      </c>
      <c r="E17" s="70">
        <v>500</v>
      </c>
      <c r="F17" s="71">
        <v>500</v>
      </c>
    </row>
    <row r="18" spans="1:6" ht="43.5" customHeight="1">
      <c r="A18" s="6"/>
      <c r="B18" s="31"/>
      <c r="C18" s="72">
        <v>2010</v>
      </c>
      <c r="D18" s="189" t="s">
        <v>10</v>
      </c>
      <c r="E18" s="73">
        <v>500</v>
      </c>
      <c r="F18" s="74"/>
    </row>
    <row r="19" spans="1:6" ht="19.5" customHeight="1" thickBot="1">
      <c r="A19" s="15"/>
      <c r="B19" s="15"/>
      <c r="C19" s="61">
        <v>4210</v>
      </c>
      <c r="D19" s="13" t="s">
        <v>239</v>
      </c>
      <c r="E19" s="30"/>
      <c r="F19" s="30">
        <v>500</v>
      </c>
    </row>
    <row r="20" spans="1:6" ht="19.5" customHeight="1" thickBot="1">
      <c r="A20" s="66">
        <v>852</v>
      </c>
      <c r="B20" s="67"/>
      <c r="C20" s="67"/>
      <c r="D20" s="110" t="s">
        <v>130</v>
      </c>
      <c r="E20" s="64">
        <f>E21+E28+E31</f>
        <v>1616935</v>
      </c>
      <c r="F20" s="64">
        <f>F21+F28+F31</f>
        <v>1616935</v>
      </c>
    </row>
    <row r="21" spans="1:6" ht="54.75" customHeight="1" thickBot="1">
      <c r="A21" s="54"/>
      <c r="B21" s="68">
        <v>85212</v>
      </c>
      <c r="C21" s="69"/>
      <c r="D21" s="190" t="s">
        <v>131</v>
      </c>
      <c r="E21" s="70">
        <v>1545229</v>
      </c>
      <c r="F21" s="71">
        <f>SUM(F23:F27)</f>
        <v>1545229</v>
      </c>
    </row>
    <row r="22" spans="1:6" ht="40.5" customHeight="1">
      <c r="A22" s="34"/>
      <c r="B22" s="31"/>
      <c r="C22" s="72">
        <v>2010</v>
      </c>
      <c r="D22" s="189" t="s">
        <v>10</v>
      </c>
      <c r="E22" s="73">
        <v>1545229</v>
      </c>
      <c r="F22" s="73"/>
    </row>
    <row r="23" spans="1:6" ht="19.5" customHeight="1">
      <c r="A23" s="6"/>
      <c r="B23" s="6"/>
      <c r="C23" s="58" t="s">
        <v>204</v>
      </c>
      <c r="D23" s="14" t="s">
        <v>257</v>
      </c>
      <c r="E23" s="29"/>
      <c r="F23" s="52">
        <v>1498873</v>
      </c>
    </row>
    <row r="24" spans="1:6" ht="19.5" customHeight="1">
      <c r="A24" s="6"/>
      <c r="B24" s="6"/>
      <c r="C24" s="59" t="s">
        <v>146</v>
      </c>
      <c r="D24" s="14" t="s">
        <v>248</v>
      </c>
      <c r="E24" s="29"/>
      <c r="F24" s="53">
        <v>33156</v>
      </c>
    </row>
    <row r="25" spans="1:6" ht="19.5" customHeight="1">
      <c r="A25" s="6"/>
      <c r="B25" s="6"/>
      <c r="C25" s="58" t="s">
        <v>147</v>
      </c>
      <c r="D25" s="14" t="s">
        <v>242</v>
      </c>
      <c r="E25" s="29"/>
      <c r="F25" s="52">
        <v>5480</v>
      </c>
    </row>
    <row r="26" spans="1:6" ht="19.5" customHeight="1">
      <c r="A26" s="6"/>
      <c r="B26" s="6"/>
      <c r="C26" s="58" t="s">
        <v>148</v>
      </c>
      <c r="D26" s="14" t="s">
        <v>240</v>
      </c>
      <c r="E26" s="29"/>
      <c r="F26" s="52">
        <v>720</v>
      </c>
    </row>
    <row r="27" spans="1:6" ht="19.5" customHeight="1" thickBot="1">
      <c r="A27" s="6"/>
      <c r="B27" s="15"/>
      <c r="C27" s="60" t="s">
        <v>137</v>
      </c>
      <c r="D27" s="109" t="s">
        <v>239</v>
      </c>
      <c r="E27" s="28"/>
      <c r="F27" s="57">
        <v>7000</v>
      </c>
    </row>
    <row r="28" spans="1:6" ht="57" customHeight="1" thickBot="1">
      <c r="A28" s="55"/>
      <c r="B28" s="68">
        <v>85213</v>
      </c>
      <c r="C28" s="69"/>
      <c r="D28" s="190" t="s">
        <v>132</v>
      </c>
      <c r="E28" s="70">
        <v>7772</v>
      </c>
      <c r="F28" s="71">
        <v>7772</v>
      </c>
    </row>
    <row r="29" spans="1:6" ht="40.5" customHeight="1">
      <c r="A29" s="6"/>
      <c r="B29" s="20"/>
      <c r="C29" s="75">
        <v>2010</v>
      </c>
      <c r="D29" s="189" t="s">
        <v>10</v>
      </c>
      <c r="E29" s="76">
        <v>7772</v>
      </c>
      <c r="F29" s="76"/>
    </row>
    <row r="30" spans="1:6" ht="19.5" customHeight="1" thickBot="1">
      <c r="A30" s="6"/>
      <c r="B30" s="15"/>
      <c r="C30" s="61">
        <v>4130</v>
      </c>
      <c r="D30" s="106" t="s">
        <v>278</v>
      </c>
      <c r="E30" s="30"/>
      <c r="F30" s="30">
        <v>7772</v>
      </c>
    </row>
    <row r="31" spans="1:6" ht="42" customHeight="1" thickBot="1">
      <c r="A31" s="55"/>
      <c r="B31" s="68">
        <v>85214</v>
      </c>
      <c r="C31" s="69"/>
      <c r="D31" s="190" t="s">
        <v>133</v>
      </c>
      <c r="E31" s="70">
        <v>63934</v>
      </c>
      <c r="F31" s="71">
        <v>63934</v>
      </c>
    </row>
    <row r="32" spans="1:6" ht="40.5" customHeight="1">
      <c r="A32" s="6"/>
      <c r="B32" s="20"/>
      <c r="C32" s="75">
        <v>2010</v>
      </c>
      <c r="D32" s="189" t="s">
        <v>10</v>
      </c>
      <c r="E32" s="76">
        <v>63934</v>
      </c>
      <c r="F32" s="76"/>
    </row>
    <row r="33" spans="1:6" ht="19.5" customHeight="1" thickBot="1">
      <c r="A33" s="15"/>
      <c r="B33" s="15"/>
      <c r="C33" s="61">
        <v>3110</v>
      </c>
      <c r="D33" s="14" t="s">
        <v>257</v>
      </c>
      <c r="E33" s="30"/>
      <c r="F33" s="30">
        <v>63934</v>
      </c>
    </row>
    <row r="34" spans="1:6" ht="19.5" customHeight="1" thickBot="1">
      <c r="A34" s="77"/>
      <c r="B34" s="351" t="s">
        <v>236</v>
      </c>
      <c r="C34" s="352"/>
      <c r="D34" s="185"/>
      <c r="E34" s="78">
        <v>1649979</v>
      </c>
      <c r="F34" s="79">
        <f>F6+F12+F16+F20</f>
        <v>1649979</v>
      </c>
    </row>
    <row r="36" ht="12.75">
      <c r="A36" s="18"/>
    </row>
  </sheetData>
  <sheetProtection/>
  <mergeCells count="7">
    <mergeCell ref="B34:C34"/>
    <mergeCell ref="A1:F1"/>
    <mergeCell ref="E2:E4"/>
    <mergeCell ref="F2:F4"/>
    <mergeCell ref="A2:A4"/>
    <mergeCell ref="B2:B4"/>
    <mergeCell ref="C2:C4"/>
  </mergeCells>
  <printOptions horizontalCentered="1"/>
  <pageMargins left="0.5511811023622047" right="0.5511811023622047" top="1.39" bottom="0.3937007874015748" header="0.5118110236220472" footer="0.5118110236220472"/>
  <pageSetup horizontalDpi="600" verticalDpi="600" orientation="portrait" paperSize="9" scale="72" r:id="rId1"/>
  <headerFooter alignWithMargins="0">
    <oddHeader>&amp;RZałącznik nr 3 do Uchwały Nr Rady Gminy w Miłkach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5" sqref="B2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3" t="s">
        <v>306</v>
      </c>
      <c r="C1" s="244"/>
      <c r="D1" s="249"/>
      <c r="E1" s="249"/>
    </row>
    <row r="2" spans="2:5" ht="12.75">
      <c r="B2" s="243" t="s">
        <v>307</v>
      </c>
      <c r="C2" s="244"/>
      <c r="D2" s="249"/>
      <c r="E2" s="249"/>
    </row>
    <row r="3" spans="2:5" ht="12.75">
      <c r="B3" s="245"/>
      <c r="C3" s="245"/>
      <c r="D3" s="250"/>
      <c r="E3" s="250"/>
    </row>
    <row r="4" spans="2:5" ht="51">
      <c r="B4" s="246" t="s">
        <v>308</v>
      </c>
      <c r="C4" s="245"/>
      <c r="D4" s="250"/>
      <c r="E4" s="250"/>
    </row>
    <row r="5" spans="2:5" ht="12.75">
      <c r="B5" s="245"/>
      <c r="C5" s="245"/>
      <c r="D5" s="250"/>
      <c r="E5" s="250"/>
    </row>
    <row r="6" spans="2:5" ht="25.5">
      <c r="B6" s="243" t="s">
        <v>309</v>
      </c>
      <c r="C6" s="244"/>
      <c r="D6" s="249"/>
      <c r="E6" s="251" t="s">
        <v>310</v>
      </c>
    </row>
    <row r="7" spans="2:5" ht="13.5" thickBot="1">
      <c r="B7" s="245"/>
      <c r="C7" s="245"/>
      <c r="D7" s="250"/>
      <c r="E7" s="250"/>
    </row>
    <row r="8" spans="2:5" ht="39" thickBot="1">
      <c r="B8" s="247" t="s">
        <v>311</v>
      </c>
      <c r="C8" s="248"/>
      <c r="D8" s="252"/>
      <c r="E8" s="253">
        <v>6</v>
      </c>
    </row>
    <row r="9" spans="2:5" ht="12.75">
      <c r="B9" s="245"/>
      <c r="C9" s="245"/>
      <c r="D9" s="250"/>
      <c r="E9" s="2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</cp:lastModifiedBy>
  <cp:lastPrinted>2008-07-30T09:32:27Z</cp:lastPrinted>
  <dcterms:created xsi:type="dcterms:W3CDTF">1998-12-09T13:02:10Z</dcterms:created>
  <dcterms:modified xsi:type="dcterms:W3CDTF">2008-07-30T12:18:21Z</dcterms:modified>
  <cp:category/>
  <cp:version/>
  <cp:contentType/>
  <cp:contentStatus/>
</cp:coreProperties>
</file>