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d" sheetId="1" r:id="rId1"/>
    <sheet name="2" sheetId="2" r:id="rId2"/>
    <sheet name="Arkusz1" sheetId="3" r:id="rId3"/>
  </sheets>
  <definedNames>
    <definedName name="_xlnm.Print_Area" localSheetId="1">'2'!$A$1:$G$364</definedName>
  </definedNames>
  <calcPr fullCalcOnLoad="1"/>
</workbook>
</file>

<file path=xl/sharedStrings.xml><?xml version="1.0" encoding="utf-8"?>
<sst xmlns="http://schemas.openxmlformats.org/spreadsheetml/2006/main" count="944" uniqueCount="344">
  <si>
    <t>Dział</t>
  </si>
  <si>
    <t>Rozdział</t>
  </si>
  <si>
    <t>Treść</t>
  </si>
  <si>
    <t>Nazwa</t>
  </si>
  <si>
    <t>§*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</si>
  <si>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</si>
  <si>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</si>
  <si>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</si>
  <si>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</si>
  <si>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</si>
  <si>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</si>
  <si>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</si>
  <si>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</si>
  <si>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</si>
  <si>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</si>
  <si>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</si>
  <si>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</si>
  <si>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</si>
  <si>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</si>
  <si>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</si>
  <si>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</si>
  <si>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</si>
  <si>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</si>
  <si>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</si>
  <si>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</si>
  <si>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0690</t>
  </si>
  <si>
    <t>Wpływy z różnych opłat</t>
  </si>
  <si>
    <t>75023</t>
  </si>
  <si>
    <t>Urzędy gmin (miast i miast na prawach powiatu)</t>
  </si>
  <si>
    <t>0830</t>
  </si>
  <si>
    <t>Wpływy z usług</t>
  </si>
  <si>
    <t>75095</t>
  </si>
  <si>
    <t>Pozostała działalność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</si>
  <si>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</si>
  <si>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</si>
  <si>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</si>
  <si>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</si>
  <si>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</si>
  <si>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</si>
  <si>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</si>
  <si>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</si>
  <si>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</si>
  <si>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</si>
  <si>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</si>
  <si>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</si>
  <si>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</si>
  <si>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</si>
  <si>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</si>
  <si>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</si>
  <si>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</si>
  <si>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</si>
  <si>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</si>
  <si>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</si>
  <si>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</si>
  <si>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</si>
  <si>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</si>
  <si>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</si>
  <si>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</si>
  <si>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</si>
  <si>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</si>
  <si>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</si>
  <si>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0440</t>
  </si>
  <si>
    <t>Wpływy z opłaty miejscowej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</si>
  <si>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</si>
  <si>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</si>
  <si>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</si>
  <si>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</si>
  <si>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</si>
  <si>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</si>
  <si>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</si>
  <si>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</si>
  <si>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</si>
  <si>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</si>
  <si>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</si>
  <si>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</si>
  <si>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75814</t>
  </si>
  <si>
    <t>Różne rozliczenia finansowe</t>
  </si>
  <si>
    <t>0920</t>
  </si>
  <si>
    <t>Pozostałe odsetki</t>
  </si>
  <si>
    <t>801</t>
  </si>
  <si>
    <t>Oświata i wychowanie</t>
  </si>
  <si>
    <t>80104</t>
  </si>
  <si>
    <t xml:space="preserve">Przedszkola 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</si>
  <si>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</si>
  <si>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</si>
  <si>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</si>
  <si>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</si>
  <si>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85219</t>
  </si>
  <si>
    <t>Ośrodki pomocy społecznej</t>
  </si>
  <si>
    <t>85295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</si>
  <si>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</si>
  <si>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</si>
  <si>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</si>
  <si>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</si>
  <si>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</si>
  <si>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754</t>
  </si>
  <si>
    <t>75801</t>
  </si>
  <si>
    <t>75807</t>
  </si>
  <si>
    <t>2920</t>
  </si>
  <si>
    <t>75831</t>
  </si>
  <si>
    <t>80101</t>
  </si>
  <si>
    <t>2030</t>
  </si>
  <si>
    <t>80195</t>
  </si>
  <si>
    <t>85213</t>
  </si>
  <si>
    <t>85214</t>
  </si>
  <si>
    <t>Razem</t>
  </si>
  <si>
    <t>Dotacje celowe otrzymane z budżetu państwa na realizację własnych zadań bieżących gmin (związków gmin)</t>
  </si>
  <si>
    <t>Subwencje ogólne z budżetu państwa</t>
  </si>
  <si>
    <t>Pomoc materialna dla uczniów</t>
  </si>
  <si>
    <t>Edukacyjna opieka wychowawcza</t>
  </si>
  <si>
    <t>Pozostałe zadania w zakresie polityki społecznej</t>
  </si>
  <si>
    <t>Bezpieczeństwo publiczne i ochrona przeciwpożarowa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</si>
  <si>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</si>
  <si>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</si>
  <si>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</si>
  <si>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</si>
  <si>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</si>
  <si>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</si>
  <si>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4170</t>
  </si>
  <si>
    <t>Wynagrodzenia bezosobowe</t>
  </si>
  <si>
    <t>4210</t>
  </si>
  <si>
    <t>Zakup materiałów i wyposażenia</t>
  </si>
  <si>
    <t>4430</t>
  </si>
  <si>
    <t>Różne opłaty i składki</t>
  </si>
  <si>
    <t>600</t>
  </si>
  <si>
    <t>Transport i łączność</t>
  </si>
  <si>
    <t>60016</t>
  </si>
  <si>
    <t>Drogi publiczne gminne</t>
  </si>
  <si>
    <t>4270</t>
  </si>
  <si>
    <t>Zakup usług remontowych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</si>
  <si>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</si>
  <si>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</si>
  <si>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</si>
  <si>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</si>
  <si>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</si>
  <si>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</si>
  <si>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</si>
  <si>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</si>
  <si>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</si>
  <si>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</si>
  <si>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</si>
  <si>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</si>
  <si>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</si>
  <si>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</si>
  <si>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</si>
  <si>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</si>
  <si>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</si>
  <si>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</si>
  <si>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</si>
  <si>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</si>
  <si>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</si>
  <si>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</si>
  <si>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</si>
  <si>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</si>
  <si>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</si>
  <si>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</si>
  <si>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</si>
  <si>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</si>
  <si>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</si>
  <si>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</si>
  <si>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</si>
  <si>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</si>
  <si>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</si>
  <si>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</si>
  <si>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</si>
  <si>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</si>
  <si>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</si>
  <si>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</si>
  <si>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</si>
  <si>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4440</t>
  </si>
  <si>
    <t>Odpisy na zakładowy fundusz świadczeń socjalnych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</si>
  <si>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</si>
  <si>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</si>
  <si>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</si>
  <si>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</si>
  <si>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</si>
  <si>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</si>
  <si>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2320</t>
  </si>
  <si>
    <t>Dotacje celowe przekazane dla powiatu na zadania bieżące realizowane na podstawie porozumień (umów) między jednostkami samorządu terytorialnego</t>
  </si>
  <si>
    <t>Urzędy naczelnych organów władzy państwowej, kontroli i ochrony prawa oraz sądownictwa</t>
  </si>
  <si>
    <t>Urzędy naczelnych organów władzy państwowej, kontroli i ochrony prawa</t>
  </si>
  <si>
    <t>75412</t>
  </si>
  <si>
    <t>Ochotnicze straże pożarne</t>
  </si>
  <si>
    <t>75421</t>
  </si>
  <si>
    <t>Zarządzanie kryzysowe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</si>
  <si>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</si>
  <si>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</si>
  <si>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</si>
  <si>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</si>
  <si>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</si>
  <si>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</si>
  <si>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</si>
  <si>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</si>
  <si>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</si>
  <si>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</si>
  <si>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</si>
  <si>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</si>
  <si>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</si>
  <si>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</si>
  <si>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</si>
  <si>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</si>
  <si>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</si>
  <si>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80103</t>
  </si>
  <si>
    <t>Oddziały przedszkolne w szkołach podstawowych</t>
  </si>
  <si>
    <t>80110</t>
  </si>
  <si>
    <t>Gimnazja</t>
  </si>
  <si>
    <t>2310</t>
  </si>
  <si>
    <t>Dotacje celowe przekazane gminie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</si>
  <si>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</si>
  <si>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</si>
  <si>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</si>
  <si>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</si>
  <si>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6050</t>
  </si>
  <si>
    <t>Wydatki inwestycyjne jednostek budżetowych</t>
  </si>
  <si>
    <t>851</t>
  </si>
  <si>
    <t>Ochrona zdrowia</t>
  </si>
  <si>
    <t>Szpitale ogólne</t>
  </si>
  <si>
    <t>85153</t>
  </si>
  <si>
    <t>Zwalczanie narkomanii</t>
  </si>
  <si>
    <t>85154</t>
  </si>
  <si>
    <t>Przeciwdziałanie alkoholizmowi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</si>
  <si>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</si>
  <si>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</si>
  <si>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</si>
  <si>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</si>
  <si>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</si>
  <si>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</si>
  <si>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</si>
  <si>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</si>
  <si>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</si>
  <si>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Zasiłki i pomoc w naturze oraz składki na ubezpieczenia emerytalne i rentowe</t>
  </si>
  <si>
    <t>85215</t>
  </si>
  <si>
    <t>Dodatki mieszkaniowe</t>
  </si>
  <si>
    <t>854</t>
  </si>
  <si>
    <t>85401</t>
  </si>
  <si>
    <t>Świetlice szkolne</t>
  </si>
  <si>
    <t>85415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</si>
  <si>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</si>
  <si>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</si>
  <si>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</si>
  <si>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</si>
  <si>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</si>
  <si>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</si>
  <si>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</si>
  <si>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</si>
  <si>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2900</t>
  </si>
  <si>
    <t>Wpłaty gmin i powiatów na rzecz innych jednostek samorządu terytorialnego oraz związków gmin lub związków powiatów na dofinansowanie zadań bieżących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</si>
  <si>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</si>
  <si>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</si>
  <si>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</si>
  <si>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</si>
  <si>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</si>
  <si>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</si>
  <si>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</si>
  <si>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</si>
  <si>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</si>
  <si>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</si>
  <si>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</si>
  <si>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</si>
  <si>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</si>
  <si>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</si>
  <si>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</si>
  <si>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</si>
  <si>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</si>
  <si>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</si>
  <si>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</si>
  <si>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</si>
  <si>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</si>
  <si>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Razem:</t>
  </si>
  <si>
    <t>400</t>
  </si>
  <si>
    <t>Inne formy pomocy dla uczniów</t>
  </si>
  <si>
    <t>40002</t>
  </si>
  <si>
    <t>Wytwarzanie i zaopatrywanie w energię elektryczna, gaz i wodę</t>
  </si>
  <si>
    <t>Dostarczanie wody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</si>
  <si>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</si>
  <si>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</si>
  <si>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</si>
  <si>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.</t>
  </si>
  <si>
    <t>% wykonanie planu</t>
  </si>
  <si>
    <t>% wykonania planu</t>
  </si>
  <si>
    <t>2020</t>
  </si>
  <si>
    <t>Dotacje celowe z budżetu państwa na zadania bieżące realizowane przez gminę na podstawie porozumień z organami adm.rządowej</t>
  </si>
  <si>
    <t xml:space="preserve">Środki na dofinansowanie własnych inwestycji gmin </t>
  </si>
  <si>
    <t>Dotacje z funduszy celowych na realizacje zadań bieżących jednostek sektora finansów publicznych</t>
  </si>
  <si>
    <t>6650</t>
  </si>
  <si>
    <t>Opłaty za usługi internetowe</t>
  </si>
  <si>
    <t>Opłaty za usługi telekom.stacjonarnej</t>
  </si>
  <si>
    <t>Zaku materiałów papierniczych do sprzętu drukarskiego i urz.poligraf.</t>
  </si>
  <si>
    <t>80114</t>
  </si>
  <si>
    <t>Składki na ubezpieczenie społeczne</t>
  </si>
  <si>
    <t>80148</t>
  </si>
  <si>
    <t>Stołówki szkolne</t>
  </si>
  <si>
    <t>85149</t>
  </si>
  <si>
    <t>Zakup pomocy naukowych, dydaktycznych, książek</t>
  </si>
  <si>
    <t>853</t>
  </si>
  <si>
    <t>85395</t>
  </si>
  <si>
    <t>Pozostala działalność</t>
  </si>
  <si>
    <t>3260</t>
  </si>
  <si>
    <t>0460</t>
  </si>
  <si>
    <t>Wpływy z opłaty eksploatacyjnej</t>
  </si>
  <si>
    <t>Zespoły obsługi ekon-adm.szkół</t>
  </si>
  <si>
    <t>Plan 2010r.</t>
  </si>
  <si>
    <t>2330</t>
  </si>
  <si>
    <t>Dotacje celowe otrzymane od samorządu województwa na zadania bieżące realizowane na podstawie porozumień między jst</t>
  </si>
  <si>
    <t>75107</t>
  </si>
  <si>
    <t>Wybory Prezydenta Rzeczpospolitej Polskiej</t>
  </si>
  <si>
    <t>6630</t>
  </si>
  <si>
    <t>Dotacje celowe otrzymane z samorządu województwa na inwestycje i zakupy inw. realizowane na podstawie porozumień między jst</t>
  </si>
  <si>
    <t>85216</t>
  </si>
  <si>
    <t>Zasiłki rodzinne, pielęgnacyjne i wychowawcze</t>
  </si>
  <si>
    <t>Państwowy Fundusz Rehabilitacji Osób Niepełnosprawnych</t>
  </si>
  <si>
    <t>Wpływy i wydatki związane z gromadzeniem środków z opłat i kar za korzystanie ze środowiska</t>
  </si>
  <si>
    <t>4150</t>
  </si>
  <si>
    <t>Dopłaty w spółkach porawa handlowego</t>
  </si>
  <si>
    <t>Drogi publiczne powiatowe</t>
  </si>
  <si>
    <t>60014</t>
  </si>
  <si>
    <t>6300</t>
  </si>
  <si>
    <t>Wydatki na pomoc finans.udzielaną między jst na dofin.własnych zadań inw.i zakupów inwestycyjnych</t>
  </si>
  <si>
    <t>4600</t>
  </si>
  <si>
    <t>Kary i odszkodowania wypł. Na rzecz os.prawnych i innych jedn.organ.</t>
  </si>
  <si>
    <t>Wybory Prezydenta Rzeczypospolitej Polskiej</t>
  </si>
  <si>
    <t>Wydatki osobowe niezaliczane do wynagrodzen</t>
  </si>
  <si>
    <t>6069</t>
  </si>
  <si>
    <t>6067</t>
  </si>
  <si>
    <t>Plan  2010 r.</t>
  </si>
  <si>
    <t>Wykonanie dochodów budżetu gminy za  2010 rok.</t>
  </si>
  <si>
    <t xml:space="preserve">Wykonanie </t>
  </si>
  <si>
    <t>0960</t>
  </si>
  <si>
    <t>75056</t>
  </si>
  <si>
    <t>Spis powszechny i  inne</t>
  </si>
  <si>
    <t>75109</t>
  </si>
  <si>
    <t>Wybory do rad gmin, wybory wójta</t>
  </si>
  <si>
    <t>Zespoły obsługi ekon.-administracyjnej szkół</t>
  </si>
  <si>
    <t>2023</t>
  </si>
  <si>
    <t>Dotacje celowe otrzymane z budżetu państwa na zadania bieżące realizowane przez gminę na podstawie porozumien</t>
  </si>
  <si>
    <t>6297</t>
  </si>
  <si>
    <t>Wykonanie wydatków budżetu gminy za 2010 rok</t>
  </si>
  <si>
    <t>3040</t>
  </si>
  <si>
    <t>Nagrody nie zaliczane do wynagrodzeń</t>
  </si>
  <si>
    <t>Spis powszechny i inne</t>
  </si>
  <si>
    <t>Wybory do rad gmin, wybory wójtów</t>
  </si>
  <si>
    <t>dotąd</t>
  </si>
  <si>
    <t>2803</t>
  </si>
  <si>
    <t>Dotacja celowa z budżetu dla pozostałych jst zaliczanych doSFP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</si>
</sst>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.5"/>
      <color indexed="8"/>
      <name val="Arial"/>
      <family val="2"/>
    </font>
    <font>
      <sz val="8.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4E80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0F52B"/>
        <bgColor indexed="64"/>
      </patternFill>
    </fill>
    <fill>
      <patternFill patternType="solid">
        <fgColor rgb="FF90F52B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5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35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35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3" fontId="0" fillId="0" borderId="0" xfId="0" applyNumberFormat="1" applyAlignment="1" quotePrefix="1">
      <alignment vertical="center"/>
    </xf>
    <xf numFmtId="49" fontId="15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10" xfId="0" applyNumberFormat="1" applyFont="1" applyFill="1" applyBorder="1" applyAlignment="1">
      <alignment vertical="center"/>
    </xf>
    <xf numFmtId="3" fontId="8" fillId="38" borderId="10" xfId="0" applyNumberFormat="1" applyFont="1" applyFill="1" applyBorder="1" applyAlignment="1">
      <alignment vertical="center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/>
    </xf>
    <xf numFmtId="3" fontId="3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4" fontId="7" fillId="38" borderId="10" xfId="0" applyNumberFormat="1" applyFont="1" applyFill="1" applyBorder="1" applyAlignment="1">
      <alignment vertical="center"/>
    </xf>
    <xf numFmtId="4" fontId="0" fillId="35" borderId="10" xfId="0" applyNumberFormat="1" applyFont="1" applyFill="1" applyBorder="1" applyAlignment="1">
      <alignment vertical="center"/>
    </xf>
    <xf numFmtId="4" fontId="2" fillId="38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38" borderId="1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0" xfId="0" applyNumberFormat="1" applyBorder="1" applyAlignment="1" quotePrefix="1">
      <alignment vertical="center"/>
    </xf>
    <xf numFmtId="4" fontId="7" fillId="39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4" fontId="7" fillId="40" borderId="10" xfId="0" applyNumberFormat="1" applyFont="1" applyFill="1" applyBorder="1" applyAlignment="1">
      <alignment vertical="center"/>
    </xf>
    <xf numFmtId="3" fontId="4" fillId="40" borderId="10" xfId="0" applyNumberFormat="1" applyFont="1" applyFill="1" applyBorder="1" applyAlignment="1">
      <alignment vertical="center"/>
    </xf>
    <xf numFmtId="4" fontId="4" fillId="40" borderId="10" xfId="0" applyNumberFormat="1" applyFont="1" applyFill="1" applyBorder="1" applyAlignment="1">
      <alignment vertical="center"/>
    </xf>
    <xf numFmtId="49" fontId="1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8" borderId="10" xfId="0" applyNumberFormat="1" applyFont="1" applyFill="1" applyBorder="1" applyAlignment="1">
      <alignment vertical="top" wrapText="1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0" xfId="0" applyNumberFormat="1" applyFont="1" applyFill="1" applyBorder="1" applyAlignment="1">
      <alignment vertical="top" wrapText="1"/>
    </xf>
    <xf numFmtId="49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7" fillId="40" borderId="10" xfId="0" applyNumberFormat="1" applyFont="1" applyFill="1" applyBorder="1" applyAlignment="1">
      <alignment vertical="top" wrapText="1"/>
    </xf>
    <xf numFmtId="4" fontId="7" fillId="4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4" fontId="17" fillId="38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40" borderId="10" xfId="0" applyNumberFormat="1" applyFont="1" applyFill="1" applyBorder="1" applyAlignment="1">
      <alignment vertical="center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>
      <alignment/>
    </xf>
    <xf numFmtId="49" fontId="1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41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42" borderId="10" xfId="0" applyNumberFormat="1" applyFont="1" applyFill="1" applyBorder="1" applyAlignment="1">
      <alignment vertical="center"/>
    </xf>
    <xf numFmtId="4" fontId="3" fillId="42" borderId="10" xfId="0" applyNumberFormat="1" applyFont="1" applyFill="1" applyBorder="1" applyAlignment="1">
      <alignment vertical="center"/>
    </xf>
    <xf numFmtId="49" fontId="14" fillId="4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44" borderId="10" xfId="0" applyNumberFormat="1" applyFont="1" applyFill="1" applyBorder="1" applyAlignment="1">
      <alignment vertical="center"/>
    </xf>
    <xf numFmtId="4" fontId="4" fillId="44" borderId="10" xfId="0" applyNumberFormat="1" applyFont="1" applyFill="1" applyBorder="1" applyAlignment="1">
      <alignment vertical="center"/>
    </xf>
    <xf numFmtId="49" fontId="14" fillId="4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45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46" borderId="10" xfId="0" applyNumberFormat="1" applyFont="1" applyFill="1" applyBorder="1" applyAlignment="1">
      <alignment vertical="center"/>
    </xf>
    <xf numFmtId="49" fontId="15" fillId="47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47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9" borderId="10" xfId="0" applyNumberFormat="1" applyFont="1" applyFill="1" applyBorder="1" applyAlignment="1">
      <alignment vertical="center"/>
    </xf>
    <xf numFmtId="3" fontId="7" fillId="46" borderId="10" xfId="0" applyNumberFormat="1" applyFont="1" applyFill="1" applyBorder="1" applyAlignment="1">
      <alignment vertical="center"/>
    </xf>
    <xf numFmtId="4" fontId="7" fillId="46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2" fillId="9" borderId="10" xfId="0" applyNumberFormat="1" applyFont="1" applyFill="1" applyBorder="1" applyAlignment="1">
      <alignment vertical="center"/>
    </xf>
    <xf numFmtId="3" fontId="0" fillId="46" borderId="1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vertical="center"/>
    </xf>
    <xf numFmtId="49" fontId="14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8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49" borderId="10" xfId="0" applyNumberFormat="1" applyFont="1" applyFill="1" applyBorder="1" applyAlignment="1">
      <alignment vertical="center"/>
    </xf>
    <xf numFmtId="4" fontId="4" fillId="49" borderId="10" xfId="0" applyNumberFormat="1" applyFont="1" applyFill="1" applyBorder="1" applyAlignment="1">
      <alignment vertical="center"/>
    </xf>
    <xf numFmtId="4" fontId="4" fillId="49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" fillId="36" borderId="13" xfId="0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9" fontId="1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15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45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38" borderId="10" xfId="0" applyNumberFormat="1" applyFont="1" applyFill="1" applyBorder="1" applyAlignment="1">
      <alignment vertical="center" wrapText="1"/>
    </xf>
    <xf numFmtId="4" fontId="7" fillId="38" borderId="10" xfId="0" applyNumberFormat="1" applyFont="1" applyFill="1" applyBorder="1" applyAlignment="1">
      <alignment vertical="center" wrapText="1"/>
    </xf>
    <xf numFmtId="4" fontId="0" fillId="5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49" fontId="12" fillId="49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49" borderId="10" xfId="0" applyNumberFormat="1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0" xfId="0" applyNumberFormat="1" applyFont="1" applyFill="1" applyBorder="1" applyAlignment="1">
      <alignment vertical="center" wrapText="1"/>
    </xf>
    <xf numFmtId="4" fontId="7" fillId="40" borderId="10" xfId="0" applyNumberFormat="1" applyFont="1" applyFill="1" applyBorder="1" applyAlignment="1">
      <alignment vertical="center" wrapText="1"/>
    </xf>
    <xf numFmtId="49" fontId="16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48" borderId="10" xfId="0" applyNumberFormat="1" applyFont="1" applyFill="1" applyBorder="1" applyAlignment="1" applyProtection="1">
      <alignment horizontal="left" vertical="center" wrapText="1"/>
      <protection locked="0"/>
    </xf>
    <xf numFmtId="3" fontId="16" fillId="48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49" borderId="10" xfId="0" applyNumberFormat="1" applyFont="1" applyFill="1" applyBorder="1" applyAlignment="1">
      <alignment vertical="center" wrapText="1"/>
    </xf>
    <xf numFmtId="4" fontId="16" fillId="48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0" xfId="0" applyNumberFormat="1" applyFont="1" applyFill="1" applyBorder="1" applyAlignment="1" applyProtection="1">
      <alignment horizontal="right" wrapText="1"/>
      <protection locked="0"/>
    </xf>
    <xf numFmtId="4" fontId="7" fillId="35" borderId="10" xfId="0" applyNumberFormat="1" applyFont="1" applyFill="1" applyBorder="1" applyAlignment="1">
      <alignment wrapText="1"/>
    </xf>
    <xf numFmtId="3" fontId="16" fillId="34" borderId="10" xfId="0" applyNumberFormat="1" applyFont="1" applyFill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>
      <alignment wrapText="1"/>
    </xf>
    <xf numFmtId="4" fontId="7" fillId="46" borderId="10" xfId="0" applyNumberFormat="1" applyFont="1" applyFill="1" applyBorder="1" applyAlignment="1">
      <alignment vertical="center" wrapText="1"/>
    </xf>
    <xf numFmtId="4" fontId="7" fillId="49" borderId="10" xfId="0" applyNumberFormat="1" applyFont="1" applyFill="1" applyBorder="1" applyAlignment="1">
      <alignment vertical="top" wrapText="1"/>
    </xf>
    <xf numFmtId="49" fontId="16" fillId="51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50" borderId="1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2" fillId="5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52" borderId="10" xfId="0" applyFont="1" applyFill="1" applyBorder="1" applyAlignment="1">
      <alignment horizontal="center" vertical="center"/>
    </xf>
    <xf numFmtId="49" fontId="15" fillId="5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52" borderId="16" xfId="0" applyFont="1" applyFill="1" applyBorder="1" applyAlignment="1">
      <alignment horizontal="center" vertical="center" wrapText="1"/>
    </xf>
    <xf numFmtId="0" fontId="8" fillId="52" borderId="17" xfId="0" applyFont="1" applyFill="1" applyBorder="1" applyAlignment="1">
      <alignment horizontal="center" vertical="center" wrapText="1"/>
    </xf>
    <xf numFmtId="0" fontId="8" fillId="5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52" borderId="18" xfId="0" applyFont="1" applyFill="1" applyBorder="1" applyAlignment="1">
      <alignment horizontal="center" vertical="center" wrapText="1"/>
    </xf>
    <xf numFmtId="0" fontId="8" fillId="52" borderId="19" xfId="0" applyFont="1" applyFill="1" applyBorder="1" applyAlignment="1">
      <alignment horizontal="center" vertical="center" wrapText="1"/>
    </xf>
    <xf numFmtId="0" fontId="8" fillId="52" borderId="20" xfId="0" applyFont="1" applyFill="1" applyBorder="1" applyAlignment="1">
      <alignment horizontal="center" vertical="center" wrapText="1"/>
    </xf>
    <xf numFmtId="0" fontId="8" fillId="52" borderId="10" xfId="0" applyFont="1" applyFill="1" applyBorder="1" applyAlignment="1">
      <alignment horizontal="center" vertical="center" wrapText="1"/>
    </xf>
    <xf numFmtId="49" fontId="14" fillId="51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51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50" borderId="10" xfId="0" applyNumberFormat="1" applyFont="1" applyFill="1" applyBorder="1" applyAlignment="1">
      <alignment vertical="center"/>
    </xf>
    <xf numFmtId="4" fontId="38" fillId="50" borderId="1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Layout" workbookViewId="0" topLeftCell="A1">
      <selection activeCell="F128" sqref="F128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6.00390625" style="0" customWidth="1"/>
    <col min="4" max="4" width="36.125" style="0" customWidth="1"/>
    <col min="5" max="5" width="10.75390625" style="0" customWidth="1"/>
    <col min="6" max="6" width="13.75390625" style="0" customWidth="1"/>
    <col min="7" max="7" width="10.75390625" style="0" customWidth="1"/>
    <col min="9" max="9" width="10.125" style="0" bestFit="1" customWidth="1"/>
  </cols>
  <sheetData>
    <row r="1" spans="1:6" ht="18" customHeight="1">
      <c r="A1" s="195" t="s">
        <v>325</v>
      </c>
      <c r="B1" s="195"/>
      <c r="C1" s="195"/>
      <c r="D1" s="195"/>
      <c r="E1" s="195"/>
      <c r="F1" s="195"/>
    </row>
    <row r="2" spans="1:7" s="5" customFormat="1" ht="15" customHeight="1">
      <c r="A2" s="196" t="s">
        <v>0</v>
      </c>
      <c r="B2" s="196" t="s">
        <v>1</v>
      </c>
      <c r="C2" s="196" t="s">
        <v>277</v>
      </c>
      <c r="D2" s="196" t="s">
        <v>2</v>
      </c>
      <c r="E2" s="194" t="s">
        <v>301</v>
      </c>
      <c r="F2" s="194" t="s">
        <v>326</v>
      </c>
      <c r="G2" s="194" t="s">
        <v>278</v>
      </c>
    </row>
    <row r="3" spans="1:7" s="5" customFormat="1" ht="15" customHeight="1">
      <c r="A3" s="196"/>
      <c r="B3" s="196"/>
      <c r="C3" s="196"/>
      <c r="D3" s="196"/>
      <c r="E3" s="194"/>
      <c r="F3" s="194"/>
      <c r="G3" s="194"/>
    </row>
    <row r="4" spans="1:7" s="9" customFormat="1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9.5" customHeight="1">
      <c r="A5" s="43" t="s">
        <v>5</v>
      </c>
      <c r="B5" s="43"/>
      <c r="C5" s="43"/>
      <c r="D5" s="44" t="s">
        <v>6</v>
      </c>
      <c r="E5" s="48">
        <f>E6</f>
        <v>457426</v>
      </c>
      <c r="F5" s="50">
        <f>F6</f>
        <v>457003.57</v>
      </c>
      <c r="G5" s="94">
        <f>F5/E5%</f>
        <v>99.90765063638709</v>
      </c>
    </row>
    <row r="6" spans="1:7" ht="19.5" customHeight="1">
      <c r="A6" s="95"/>
      <c r="B6" s="12" t="s">
        <v>90</v>
      </c>
      <c r="C6" s="12"/>
      <c r="D6" s="14" t="s">
        <v>32</v>
      </c>
      <c r="E6" s="75">
        <f>SUM(E7:E11)</f>
        <v>457426</v>
      </c>
      <c r="F6" s="76">
        <f>SUM(F8:F11)</f>
        <v>457003.57</v>
      </c>
      <c r="G6" s="96">
        <f aca="true" t="shared" si="0" ref="G6:G16">F6/E6%</f>
        <v>99.90765063638709</v>
      </c>
    </row>
    <row r="7" spans="1:7" ht="19.5" customHeight="1">
      <c r="A7" s="95"/>
      <c r="B7" s="95"/>
      <c r="C7" s="95" t="s">
        <v>25</v>
      </c>
      <c r="D7" s="16" t="s">
        <v>26</v>
      </c>
      <c r="E7" s="28">
        <v>200</v>
      </c>
      <c r="F7" s="53">
        <v>0</v>
      </c>
      <c r="G7" s="165">
        <v>0</v>
      </c>
    </row>
    <row r="8" spans="1:7" ht="57" customHeight="1">
      <c r="A8" s="15"/>
      <c r="B8" s="15"/>
      <c r="C8" s="15" t="s">
        <v>17</v>
      </c>
      <c r="D8" s="16" t="s">
        <v>18</v>
      </c>
      <c r="E8" s="25">
        <v>2000</v>
      </c>
      <c r="F8" s="52">
        <v>1777.77</v>
      </c>
      <c r="G8" s="52">
        <f t="shared" si="0"/>
        <v>88.8885</v>
      </c>
    </row>
    <row r="9" spans="1:7" ht="33.75" customHeight="1">
      <c r="A9" s="15"/>
      <c r="B9" s="15"/>
      <c r="C9" s="15" t="s">
        <v>327</v>
      </c>
      <c r="D9" s="16"/>
      <c r="E9" s="25">
        <v>1700</v>
      </c>
      <c r="F9" s="52">
        <v>1700</v>
      </c>
      <c r="G9" s="52">
        <f t="shared" si="0"/>
        <v>100</v>
      </c>
    </row>
    <row r="10" spans="1:7" ht="46.5" customHeight="1">
      <c r="A10" s="15"/>
      <c r="B10" s="15"/>
      <c r="C10" s="15" t="s">
        <v>91</v>
      </c>
      <c r="D10" s="16" t="s">
        <v>92</v>
      </c>
      <c r="E10" s="25">
        <v>445526</v>
      </c>
      <c r="F10" s="52">
        <v>445525.8</v>
      </c>
      <c r="G10" s="52">
        <f t="shared" si="0"/>
        <v>99.99995510924165</v>
      </c>
    </row>
    <row r="11" spans="1:7" ht="46.5" customHeight="1">
      <c r="A11" s="15"/>
      <c r="B11" s="15"/>
      <c r="C11" s="15" t="s">
        <v>302</v>
      </c>
      <c r="D11" s="16" t="s">
        <v>303</v>
      </c>
      <c r="E11" s="25">
        <v>8000</v>
      </c>
      <c r="F11" s="52">
        <v>8000</v>
      </c>
      <c r="G11" s="52">
        <f t="shared" si="0"/>
        <v>100</v>
      </c>
    </row>
    <row r="12" spans="1:7" ht="19.5" customHeight="1">
      <c r="A12" s="43" t="s">
        <v>11</v>
      </c>
      <c r="B12" s="43"/>
      <c r="C12" s="43"/>
      <c r="D12" s="44" t="s">
        <v>12</v>
      </c>
      <c r="E12" s="48">
        <f>E13</f>
        <v>207100</v>
      </c>
      <c r="F12" s="50">
        <f>F13</f>
        <v>219700.05</v>
      </c>
      <c r="G12" s="50">
        <f t="shared" si="0"/>
        <v>106.08404152583293</v>
      </c>
    </row>
    <row r="13" spans="1:7" ht="19.5" customHeight="1">
      <c r="A13" s="97"/>
      <c r="B13" s="12" t="s">
        <v>13</v>
      </c>
      <c r="C13" s="13"/>
      <c r="D13" s="14" t="s">
        <v>14</v>
      </c>
      <c r="E13" s="24">
        <f>SUM(E14:E16)</f>
        <v>207100</v>
      </c>
      <c r="F13" s="51">
        <f>SUM(F14:F16)</f>
        <v>219700.05</v>
      </c>
      <c r="G13" s="51">
        <f t="shared" si="0"/>
        <v>106.08404152583293</v>
      </c>
    </row>
    <row r="14" spans="1:7" ht="24" customHeight="1">
      <c r="A14" s="15"/>
      <c r="B14" s="15"/>
      <c r="C14" s="15" t="s">
        <v>15</v>
      </c>
      <c r="D14" s="16" t="s">
        <v>16</v>
      </c>
      <c r="E14" s="25">
        <v>19000</v>
      </c>
      <c r="F14" s="52">
        <v>13834</v>
      </c>
      <c r="G14" s="52">
        <f t="shared" si="0"/>
        <v>72.81052631578947</v>
      </c>
    </row>
    <row r="15" spans="1:7" ht="31.5" customHeight="1">
      <c r="A15" s="15"/>
      <c r="B15" s="15"/>
      <c r="C15" s="15" t="s">
        <v>17</v>
      </c>
      <c r="D15" s="16" t="s">
        <v>18</v>
      </c>
      <c r="E15" s="25">
        <v>31000</v>
      </c>
      <c r="F15" s="52">
        <v>23243.12</v>
      </c>
      <c r="G15" s="52">
        <f t="shared" si="0"/>
        <v>74.9778064516129</v>
      </c>
    </row>
    <row r="16" spans="1:7" ht="19.5" customHeight="1">
      <c r="A16" s="15"/>
      <c r="B16" s="15"/>
      <c r="C16" s="15" t="s">
        <v>19</v>
      </c>
      <c r="D16" s="16" t="s">
        <v>20</v>
      </c>
      <c r="E16" s="25">
        <v>157100</v>
      </c>
      <c r="F16" s="52">
        <v>182622.93</v>
      </c>
      <c r="G16" s="52">
        <f t="shared" si="0"/>
        <v>116.24629535327816</v>
      </c>
    </row>
    <row r="17" spans="1:7" ht="19.5" customHeight="1">
      <c r="A17" s="107" t="s">
        <v>133</v>
      </c>
      <c r="B17" s="107"/>
      <c r="C17" s="107"/>
      <c r="D17" s="108" t="s">
        <v>134</v>
      </c>
      <c r="E17" s="109">
        <f>E18</f>
        <v>2950</v>
      </c>
      <c r="F17" s="110">
        <v>2950</v>
      </c>
      <c r="G17" s="110">
        <v>100</v>
      </c>
    </row>
    <row r="18" spans="1:7" ht="19.5" customHeight="1">
      <c r="A18" s="15"/>
      <c r="B18" s="111" t="s">
        <v>139</v>
      </c>
      <c r="C18" s="111"/>
      <c r="D18" s="112" t="s">
        <v>140</v>
      </c>
      <c r="E18" s="113">
        <f>E19</f>
        <v>2950</v>
      </c>
      <c r="F18" s="114">
        <v>2950</v>
      </c>
      <c r="G18" s="114">
        <v>100</v>
      </c>
    </row>
    <row r="19" spans="1:7" ht="33.75" customHeight="1">
      <c r="A19" s="15"/>
      <c r="B19" s="15"/>
      <c r="C19" s="15" t="s">
        <v>280</v>
      </c>
      <c r="D19" s="16" t="s">
        <v>281</v>
      </c>
      <c r="E19" s="25">
        <v>2950</v>
      </c>
      <c r="F19" s="52">
        <v>2950</v>
      </c>
      <c r="G19" s="52">
        <v>100</v>
      </c>
    </row>
    <row r="20" spans="1:7" ht="19.5" customHeight="1">
      <c r="A20" s="43" t="s">
        <v>21</v>
      </c>
      <c r="B20" s="43"/>
      <c r="C20" s="43"/>
      <c r="D20" s="44" t="s">
        <v>22</v>
      </c>
      <c r="E20" s="48">
        <f>E21+E24</f>
        <v>44428</v>
      </c>
      <c r="F20" s="50">
        <f>F21+F24</f>
        <v>44135.75</v>
      </c>
      <c r="G20" s="50">
        <f>F20/E20%</f>
        <v>99.34219411182139</v>
      </c>
    </row>
    <row r="21" spans="1:7" ht="19.5" customHeight="1">
      <c r="A21" s="97"/>
      <c r="B21" s="12" t="s">
        <v>23</v>
      </c>
      <c r="C21" s="13"/>
      <c r="D21" s="14" t="s">
        <v>24</v>
      </c>
      <c r="E21" s="24">
        <f>SUM(E22:E23)</f>
        <v>35300</v>
      </c>
      <c r="F21" s="51">
        <f>SUM(F22:F23)</f>
        <v>35007.75</v>
      </c>
      <c r="G21" s="51">
        <f>F21/E21%</f>
        <v>99.17209631728045</v>
      </c>
    </row>
    <row r="22" spans="1:7" ht="19.5" customHeight="1">
      <c r="A22" s="15"/>
      <c r="B22" s="15"/>
      <c r="C22" s="15" t="s">
        <v>25</v>
      </c>
      <c r="D22" s="16" t="s">
        <v>26</v>
      </c>
      <c r="E22" s="25">
        <v>300</v>
      </c>
      <c r="F22" s="52">
        <v>7.75</v>
      </c>
      <c r="G22" s="52">
        <f>F22/E22%</f>
        <v>2.5833333333333335</v>
      </c>
    </row>
    <row r="23" spans="1:7" ht="22.5" customHeight="1">
      <c r="A23" s="15"/>
      <c r="B23" s="15"/>
      <c r="C23" s="15" t="s">
        <v>91</v>
      </c>
      <c r="D23" s="16" t="s">
        <v>92</v>
      </c>
      <c r="E23" s="25">
        <v>35000</v>
      </c>
      <c r="F23" s="52">
        <v>35000</v>
      </c>
      <c r="G23" s="52">
        <f>F23/E23%</f>
        <v>100</v>
      </c>
    </row>
    <row r="24" spans="1:7" ht="18.75" customHeight="1">
      <c r="A24" s="97"/>
      <c r="B24" s="12" t="s">
        <v>328</v>
      </c>
      <c r="C24" s="13"/>
      <c r="D24" s="14" t="s">
        <v>329</v>
      </c>
      <c r="E24" s="24">
        <f>E25</f>
        <v>9128</v>
      </c>
      <c r="F24" s="51">
        <f>F25</f>
        <v>9128</v>
      </c>
      <c r="G24" s="51">
        <v>100</v>
      </c>
    </row>
    <row r="25" spans="1:7" ht="21.75" customHeight="1">
      <c r="A25" s="15"/>
      <c r="B25" s="15"/>
      <c r="C25" s="15" t="s">
        <v>91</v>
      </c>
      <c r="D25" s="16" t="s">
        <v>92</v>
      </c>
      <c r="E25" s="25">
        <v>9128</v>
      </c>
      <c r="F25" s="52">
        <v>9128</v>
      </c>
      <c r="G25" s="52">
        <v>100</v>
      </c>
    </row>
    <row r="26" spans="1:7" ht="24" customHeight="1">
      <c r="A26" s="98" t="s">
        <v>93</v>
      </c>
      <c r="B26" s="45"/>
      <c r="C26" s="45"/>
      <c r="D26" s="44" t="s">
        <v>179</v>
      </c>
      <c r="E26" s="48">
        <f>E27+E29+E31</f>
        <v>31823</v>
      </c>
      <c r="F26" s="50">
        <f>F27+F29+F31</f>
        <v>23066</v>
      </c>
      <c r="G26" s="50">
        <f aca="true" t="shared" si="1" ref="G26:G34">F26/E26%</f>
        <v>72.48216698614209</v>
      </c>
    </row>
    <row r="27" spans="1:7" ht="26.25" customHeight="1">
      <c r="A27" s="15"/>
      <c r="B27" s="19" t="s">
        <v>94</v>
      </c>
      <c r="C27" s="12"/>
      <c r="D27" s="14" t="s">
        <v>180</v>
      </c>
      <c r="E27" s="24">
        <f>E28</f>
        <v>800</v>
      </c>
      <c r="F27" s="51">
        <v>800</v>
      </c>
      <c r="G27" s="51">
        <f t="shared" si="1"/>
        <v>100</v>
      </c>
    </row>
    <row r="28" spans="1:7" ht="32.25" customHeight="1">
      <c r="A28" s="15"/>
      <c r="B28" s="15"/>
      <c r="C28" s="17" t="s">
        <v>91</v>
      </c>
      <c r="D28" s="16" t="s">
        <v>92</v>
      </c>
      <c r="E28" s="25">
        <v>800</v>
      </c>
      <c r="F28" s="52">
        <v>800</v>
      </c>
      <c r="G28" s="52">
        <f t="shared" si="1"/>
        <v>100</v>
      </c>
    </row>
    <row r="29" spans="1:7" ht="24" customHeight="1">
      <c r="A29" s="15"/>
      <c r="B29" s="111" t="s">
        <v>304</v>
      </c>
      <c r="C29" s="115"/>
      <c r="D29" s="112" t="s">
        <v>305</v>
      </c>
      <c r="E29" s="113">
        <v>11634</v>
      </c>
      <c r="F29" s="114">
        <f>F30</f>
        <v>11634</v>
      </c>
      <c r="G29" s="114">
        <f t="shared" si="1"/>
        <v>100</v>
      </c>
    </row>
    <row r="30" spans="1:7" ht="45" customHeight="1">
      <c r="A30" s="15"/>
      <c r="B30" s="15"/>
      <c r="C30" s="15" t="s">
        <v>91</v>
      </c>
      <c r="D30" s="16" t="s">
        <v>92</v>
      </c>
      <c r="E30" s="25">
        <v>11634</v>
      </c>
      <c r="F30" s="52">
        <v>11634</v>
      </c>
      <c r="G30" s="52">
        <f t="shared" si="1"/>
        <v>100</v>
      </c>
    </row>
    <row r="31" spans="1:7" ht="21.75" customHeight="1">
      <c r="A31" s="15"/>
      <c r="B31" s="132" t="s">
        <v>330</v>
      </c>
      <c r="C31" s="132"/>
      <c r="D31" s="133" t="s">
        <v>331</v>
      </c>
      <c r="E31" s="134">
        <v>19389</v>
      </c>
      <c r="F31" s="135">
        <v>10632</v>
      </c>
      <c r="G31" s="135">
        <f>F31/E31%</f>
        <v>54.83521584403528</v>
      </c>
    </row>
    <row r="32" spans="1:7" ht="37.5" customHeight="1">
      <c r="A32" s="15"/>
      <c r="B32" s="15"/>
      <c r="C32" s="15" t="s">
        <v>91</v>
      </c>
      <c r="D32" s="16" t="s">
        <v>92</v>
      </c>
      <c r="E32" s="25">
        <v>19389</v>
      </c>
      <c r="F32" s="52">
        <v>10632</v>
      </c>
      <c r="G32" s="52">
        <f>F32/E32%</f>
        <v>54.83521584403528</v>
      </c>
    </row>
    <row r="33" spans="1:7" ht="22.5" customHeight="1">
      <c r="A33" s="98" t="s">
        <v>95</v>
      </c>
      <c r="B33" s="45"/>
      <c r="C33" s="46"/>
      <c r="D33" s="99" t="s">
        <v>111</v>
      </c>
      <c r="E33" s="48">
        <f>E34</f>
        <v>30000</v>
      </c>
      <c r="F33" s="50">
        <f>F34</f>
        <v>30000</v>
      </c>
      <c r="G33" s="50">
        <v>100</v>
      </c>
    </row>
    <row r="34" spans="1:7" ht="18" customHeight="1">
      <c r="A34" s="15"/>
      <c r="B34" s="12" t="s">
        <v>181</v>
      </c>
      <c r="C34" s="19"/>
      <c r="D34" s="14" t="s">
        <v>182</v>
      </c>
      <c r="E34" s="24">
        <f>E35</f>
        <v>30000</v>
      </c>
      <c r="F34" s="51">
        <f>F35</f>
        <v>30000</v>
      </c>
      <c r="G34" s="51">
        <f t="shared" si="1"/>
        <v>100</v>
      </c>
    </row>
    <row r="35" spans="1:7" ht="48.75" customHeight="1">
      <c r="A35" s="15"/>
      <c r="B35" s="15"/>
      <c r="C35" s="15" t="s">
        <v>306</v>
      </c>
      <c r="D35" s="16" t="s">
        <v>307</v>
      </c>
      <c r="E35" s="25">
        <v>30000</v>
      </c>
      <c r="F35" s="52">
        <v>30000</v>
      </c>
      <c r="G35" s="52">
        <v>100</v>
      </c>
    </row>
    <row r="36" spans="1:7" ht="24" customHeight="1">
      <c r="A36" s="43" t="s">
        <v>33</v>
      </c>
      <c r="B36" s="43"/>
      <c r="C36" s="43"/>
      <c r="D36" s="44" t="s">
        <v>34</v>
      </c>
      <c r="E36" s="48">
        <f>E37+E39+E46+E54+E61</f>
        <v>2661022</v>
      </c>
      <c r="F36" s="50">
        <f>F37+F39+F46+F54+F61</f>
        <v>2490060.0700000003</v>
      </c>
      <c r="G36" s="50">
        <f>F36/E36%</f>
        <v>93.57532820096941</v>
      </c>
    </row>
    <row r="37" spans="1:7" ht="24" customHeight="1">
      <c r="A37" s="97"/>
      <c r="B37" s="12" t="s">
        <v>35</v>
      </c>
      <c r="C37" s="13"/>
      <c r="D37" s="14" t="s">
        <v>36</v>
      </c>
      <c r="E37" s="24">
        <f>E38</f>
        <v>8000</v>
      </c>
      <c r="F37" s="51">
        <f>F38</f>
        <v>8516.53</v>
      </c>
      <c r="G37" s="51">
        <f>F37/E37%</f>
        <v>106.456625</v>
      </c>
    </row>
    <row r="38" spans="1:7" s="10" customFormat="1" ht="25.5" customHeight="1">
      <c r="A38" s="15"/>
      <c r="B38" s="15"/>
      <c r="C38" s="15" t="s">
        <v>37</v>
      </c>
      <c r="D38" s="16" t="s">
        <v>38</v>
      </c>
      <c r="E38" s="29">
        <v>8000</v>
      </c>
      <c r="F38" s="52">
        <v>8516.53</v>
      </c>
      <c r="G38" s="52">
        <v>44.02</v>
      </c>
    </row>
    <row r="39" spans="1:7" ht="45">
      <c r="A39" s="97"/>
      <c r="B39" s="12" t="s">
        <v>39</v>
      </c>
      <c r="C39" s="13"/>
      <c r="D39" s="14" t="s">
        <v>40</v>
      </c>
      <c r="E39" s="24">
        <f>SUM(E40:E44)</f>
        <v>642186</v>
      </c>
      <c r="F39" s="51">
        <f>SUM(F40:F45)</f>
        <v>629277.57</v>
      </c>
      <c r="G39" s="51">
        <f aca="true" t="shared" si="2" ref="G39:G45">F39/E39%</f>
        <v>97.98992348011323</v>
      </c>
    </row>
    <row r="40" spans="1:7" ht="12.75">
      <c r="A40" s="15"/>
      <c r="B40" s="15"/>
      <c r="C40" s="15" t="s">
        <v>41</v>
      </c>
      <c r="D40" s="16" t="s">
        <v>42</v>
      </c>
      <c r="E40" s="25">
        <v>494278</v>
      </c>
      <c r="F40" s="52">
        <v>486798.87</v>
      </c>
      <c r="G40" s="157">
        <f t="shared" si="2"/>
        <v>98.48685759835558</v>
      </c>
    </row>
    <row r="41" spans="1:7" ht="12.75">
      <c r="A41" s="15"/>
      <c r="B41" s="15"/>
      <c r="C41" s="15" t="s">
        <v>43</v>
      </c>
      <c r="D41" s="16" t="s">
        <v>44</v>
      </c>
      <c r="E41" s="25">
        <v>95073</v>
      </c>
      <c r="F41" s="52">
        <v>95562.1</v>
      </c>
      <c r="G41" s="54">
        <f t="shared" si="2"/>
        <v>100.51444679351657</v>
      </c>
    </row>
    <row r="42" spans="1:7" ht="12.75">
      <c r="A42" s="15"/>
      <c r="B42" s="15"/>
      <c r="C42" s="15" t="s">
        <v>45</v>
      </c>
      <c r="D42" s="16" t="s">
        <v>46</v>
      </c>
      <c r="E42" s="25">
        <v>42702</v>
      </c>
      <c r="F42" s="52">
        <v>43061</v>
      </c>
      <c r="G42" s="54">
        <f t="shared" si="2"/>
        <v>100.84071003700062</v>
      </c>
    </row>
    <row r="43" spans="1:7" ht="12.75">
      <c r="A43" s="15"/>
      <c r="B43" s="15"/>
      <c r="C43" s="15" t="s">
        <v>47</v>
      </c>
      <c r="D43" s="16" t="s">
        <v>48</v>
      </c>
      <c r="E43" s="25">
        <v>8633</v>
      </c>
      <c r="F43" s="52">
        <v>0</v>
      </c>
      <c r="G43" s="54">
        <f t="shared" si="2"/>
        <v>0</v>
      </c>
    </row>
    <row r="44" spans="1:7" ht="12.75">
      <c r="A44" s="15"/>
      <c r="B44" s="15"/>
      <c r="C44" s="15" t="s">
        <v>49</v>
      </c>
      <c r="D44" s="16" t="s">
        <v>50</v>
      </c>
      <c r="E44" s="25">
        <v>1500</v>
      </c>
      <c r="F44" s="52">
        <v>931</v>
      </c>
      <c r="G44" s="54">
        <f t="shared" si="2"/>
        <v>62.06666666666667</v>
      </c>
    </row>
    <row r="45" spans="1:7" ht="22.5">
      <c r="A45" s="15"/>
      <c r="B45" s="15"/>
      <c r="C45" s="15" t="s">
        <v>55</v>
      </c>
      <c r="D45" s="16" t="s">
        <v>56</v>
      </c>
      <c r="E45" s="25">
        <v>0</v>
      </c>
      <c r="F45" s="52">
        <v>2924.6</v>
      </c>
      <c r="G45" s="54" t="e">
        <f t="shared" si="2"/>
        <v>#DIV/0!</v>
      </c>
    </row>
    <row r="46" spans="1:7" ht="45">
      <c r="A46" s="97"/>
      <c r="B46" s="12" t="s">
        <v>51</v>
      </c>
      <c r="C46" s="13"/>
      <c r="D46" s="14" t="s">
        <v>52</v>
      </c>
      <c r="E46" s="24">
        <f>SUM(E47:E53)</f>
        <v>1286018</v>
      </c>
      <c r="F46" s="51">
        <f>SUM(F47:F53)</f>
        <v>1133009.9700000002</v>
      </c>
      <c r="G46" s="51">
        <f aca="true" t="shared" si="3" ref="G46:G78">F46/E46%</f>
        <v>88.10218597251362</v>
      </c>
    </row>
    <row r="47" spans="1:7" ht="12.75">
      <c r="A47" s="15"/>
      <c r="B47" s="15"/>
      <c r="C47" s="15" t="s">
        <v>41</v>
      </c>
      <c r="D47" s="16" t="s">
        <v>42</v>
      </c>
      <c r="E47" s="25">
        <v>714806</v>
      </c>
      <c r="F47" s="52">
        <v>571356.44</v>
      </c>
      <c r="G47" s="54">
        <f aca="true" t="shared" si="4" ref="G47:G54">F47/E47%</f>
        <v>79.9316793647507</v>
      </c>
    </row>
    <row r="48" spans="1:7" ht="12.75">
      <c r="A48" s="15"/>
      <c r="B48" s="15"/>
      <c r="C48" s="15" t="s">
        <v>43</v>
      </c>
      <c r="D48" s="16" t="s">
        <v>44</v>
      </c>
      <c r="E48" s="25">
        <v>411657</v>
      </c>
      <c r="F48" s="52">
        <v>404082.8</v>
      </c>
      <c r="G48" s="54">
        <f t="shared" si="4"/>
        <v>98.16007015549353</v>
      </c>
    </row>
    <row r="49" spans="1:7" ht="12.75">
      <c r="A49" s="15"/>
      <c r="B49" s="15"/>
      <c r="C49" s="15" t="s">
        <v>45</v>
      </c>
      <c r="D49" s="16" t="s">
        <v>46</v>
      </c>
      <c r="E49" s="25">
        <v>3315</v>
      </c>
      <c r="F49" s="52">
        <v>3524.3</v>
      </c>
      <c r="G49" s="54">
        <f t="shared" si="4"/>
        <v>106.31372549019609</v>
      </c>
    </row>
    <row r="50" spans="1:7" ht="12.75">
      <c r="A50" s="15"/>
      <c r="B50" s="15"/>
      <c r="C50" s="15" t="s">
        <v>47</v>
      </c>
      <c r="D50" s="16" t="s">
        <v>48</v>
      </c>
      <c r="E50" s="25">
        <v>18740</v>
      </c>
      <c r="F50" s="52">
        <v>6505</v>
      </c>
      <c r="G50" s="54">
        <f t="shared" si="4"/>
        <v>34.71184631803629</v>
      </c>
    </row>
    <row r="51" spans="1:7" ht="12.75">
      <c r="A51" s="15"/>
      <c r="B51" s="15"/>
      <c r="C51" s="15" t="s">
        <v>53</v>
      </c>
      <c r="D51" s="16" t="s">
        <v>54</v>
      </c>
      <c r="E51" s="25">
        <v>13500</v>
      </c>
      <c r="F51" s="52">
        <v>12715.31</v>
      </c>
      <c r="G51" s="54">
        <f t="shared" si="4"/>
        <v>94.18748148148148</v>
      </c>
    </row>
    <row r="52" spans="1:7" ht="12.75">
      <c r="A52" s="15"/>
      <c r="B52" s="15"/>
      <c r="C52" s="15" t="s">
        <v>49</v>
      </c>
      <c r="D52" s="16" t="s">
        <v>50</v>
      </c>
      <c r="E52" s="25">
        <v>120000</v>
      </c>
      <c r="F52" s="52">
        <v>126831.08</v>
      </c>
      <c r="G52" s="54">
        <f t="shared" si="4"/>
        <v>105.69256666666666</v>
      </c>
    </row>
    <row r="53" spans="1:7" ht="22.5">
      <c r="A53" s="15"/>
      <c r="B53" s="15"/>
      <c r="C53" s="15" t="s">
        <v>55</v>
      </c>
      <c r="D53" s="16" t="s">
        <v>56</v>
      </c>
      <c r="E53" s="25">
        <v>4000</v>
      </c>
      <c r="F53" s="52">
        <v>7995.04</v>
      </c>
      <c r="G53" s="52">
        <f t="shared" si="4"/>
        <v>199.876</v>
      </c>
    </row>
    <row r="54" spans="1:7" ht="33.75">
      <c r="A54" s="97"/>
      <c r="B54" s="12" t="s">
        <v>57</v>
      </c>
      <c r="C54" s="13"/>
      <c r="D54" s="14" t="s">
        <v>58</v>
      </c>
      <c r="E54" s="24">
        <f>SUM(E55:E60)</f>
        <v>161941</v>
      </c>
      <c r="F54" s="51">
        <f>SUM(F55:F60)</f>
        <v>171342.52</v>
      </c>
      <c r="G54" s="135">
        <f t="shared" si="4"/>
        <v>105.80552176409925</v>
      </c>
    </row>
    <row r="55" spans="1:7" ht="12.75">
      <c r="A55" s="15"/>
      <c r="B55" s="15"/>
      <c r="C55" s="15" t="s">
        <v>59</v>
      </c>
      <c r="D55" s="16" t="s">
        <v>60</v>
      </c>
      <c r="E55" s="25">
        <v>15000</v>
      </c>
      <c r="F55" s="52">
        <v>14957.53</v>
      </c>
      <c r="G55" s="54">
        <f aca="true" t="shared" si="5" ref="G55:G60">F55/E55%</f>
        <v>99.71686666666668</v>
      </c>
    </row>
    <row r="56" spans="1:7" ht="12.75">
      <c r="A56" s="15"/>
      <c r="B56" s="15"/>
      <c r="C56" s="15" t="s">
        <v>61</v>
      </c>
      <c r="D56" s="16" t="s">
        <v>62</v>
      </c>
      <c r="E56" s="25">
        <v>5500</v>
      </c>
      <c r="F56" s="52">
        <v>6374.81</v>
      </c>
      <c r="G56" s="54">
        <f t="shared" si="5"/>
        <v>115.90563636363638</v>
      </c>
    </row>
    <row r="57" spans="1:7" ht="12.75">
      <c r="A57" s="15"/>
      <c r="B57" s="15"/>
      <c r="C57" s="15" t="s">
        <v>298</v>
      </c>
      <c r="D57" s="16" t="s">
        <v>299</v>
      </c>
      <c r="E57" s="25">
        <v>7000</v>
      </c>
      <c r="F57" s="52">
        <v>6904.33</v>
      </c>
      <c r="G57" s="54">
        <f t="shared" si="5"/>
        <v>98.63328571428572</v>
      </c>
    </row>
    <row r="58" spans="1:7" ht="22.5">
      <c r="A58" s="15"/>
      <c r="B58" s="15"/>
      <c r="C58" s="15" t="s">
        <v>63</v>
      </c>
      <c r="D58" s="16" t="s">
        <v>64</v>
      </c>
      <c r="E58" s="25">
        <v>93441</v>
      </c>
      <c r="F58" s="52">
        <v>100650.19</v>
      </c>
      <c r="G58" s="54">
        <f t="shared" si="5"/>
        <v>107.71523207157458</v>
      </c>
    </row>
    <row r="59" spans="1:7" ht="33.75">
      <c r="A59" s="15"/>
      <c r="B59" s="15"/>
      <c r="C59" s="15" t="s">
        <v>65</v>
      </c>
      <c r="D59" s="16" t="s">
        <v>66</v>
      </c>
      <c r="E59" s="25">
        <v>40000</v>
      </c>
      <c r="F59" s="52">
        <v>40572.94</v>
      </c>
      <c r="G59" s="52">
        <f t="shared" si="5"/>
        <v>101.43235</v>
      </c>
    </row>
    <row r="60" spans="1:7" ht="22.5">
      <c r="A60" s="15"/>
      <c r="B60" s="15"/>
      <c r="C60" s="15" t="s">
        <v>55</v>
      </c>
      <c r="D60" s="16" t="s">
        <v>56</v>
      </c>
      <c r="E60" s="25">
        <v>1000</v>
      </c>
      <c r="F60" s="52">
        <v>1882.72</v>
      </c>
      <c r="G60" s="52">
        <f t="shared" si="5"/>
        <v>188.272</v>
      </c>
    </row>
    <row r="61" spans="1:7" ht="22.5">
      <c r="A61" s="97"/>
      <c r="B61" s="12" t="s">
        <v>67</v>
      </c>
      <c r="C61" s="13"/>
      <c r="D61" s="14" t="s">
        <v>68</v>
      </c>
      <c r="E61" s="24">
        <f>SUM(E62:E63)</f>
        <v>562877</v>
      </c>
      <c r="F61" s="51">
        <f>SUM(F62:F63)</f>
        <v>547913.48</v>
      </c>
      <c r="G61" s="51">
        <f t="shared" si="3"/>
        <v>97.34160038516407</v>
      </c>
    </row>
    <row r="62" spans="1:7" ht="12.75">
      <c r="A62" s="15"/>
      <c r="B62" s="15"/>
      <c r="C62" s="15" t="s">
        <v>69</v>
      </c>
      <c r="D62" s="16" t="s">
        <v>70</v>
      </c>
      <c r="E62" s="25">
        <v>553877</v>
      </c>
      <c r="F62" s="52">
        <v>541569</v>
      </c>
      <c r="G62" s="54">
        <f t="shared" si="3"/>
        <v>97.77784598385561</v>
      </c>
    </row>
    <row r="63" spans="1:7" ht="12.75">
      <c r="A63" s="15"/>
      <c r="B63" s="15"/>
      <c r="C63" s="15" t="s">
        <v>71</v>
      </c>
      <c r="D63" s="16" t="s">
        <v>72</v>
      </c>
      <c r="E63" s="25">
        <v>9000</v>
      </c>
      <c r="F63" s="52">
        <v>6344.48</v>
      </c>
      <c r="G63" s="54">
        <f t="shared" si="3"/>
        <v>70.49422222222222</v>
      </c>
    </row>
    <row r="64" spans="1:7" ht="12.75">
      <c r="A64" s="43" t="s">
        <v>73</v>
      </c>
      <c r="B64" s="43"/>
      <c r="C64" s="43"/>
      <c r="D64" s="44" t="s">
        <v>74</v>
      </c>
      <c r="E64" s="48">
        <f>E65+E67+E69+E72</f>
        <v>4620474</v>
      </c>
      <c r="F64" s="50">
        <f>F65+F67+F69+F72</f>
        <v>4618738.85</v>
      </c>
      <c r="G64" s="50">
        <f t="shared" si="3"/>
        <v>99.96244649358485</v>
      </c>
    </row>
    <row r="65" spans="1:7" ht="22.5">
      <c r="A65" s="101"/>
      <c r="B65" s="20" t="s">
        <v>96</v>
      </c>
      <c r="C65" s="20"/>
      <c r="D65" s="14" t="s">
        <v>274</v>
      </c>
      <c r="E65" s="24">
        <f>E66</f>
        <v>2880920</v>
      </c>
      <c r="F65" s="51">
        <f>F66</f>
        <v>2880920</v>
      </c>
      <c r="G65" s="51">
        <f t="shared" si="3"/>
        <v>100</v>
      </c>
    </row>
    <row r="66" spans="1:7" ht="12.75">
      <c r="A66" s="101"/>
      <c r="B66" s="18"/>
      <c r="C66" s="18" t="s">
        <v>98</v>
      </c>
      <c r="D66" s="102" t="s">
        <v>107</v>
      </c>
      <c r="E66" s="28">
        <v>2880920</v>
      </c>
      <c r="F66" s="53">
        <v>2880920</v>
      </c>
      <c r="G66" s="103">
        <f t="shared" si="3"/>
        <v>100</v>
      </c>
    </row>
    <row r="67" spans="1:7" ht="22.5">
      <c r="A67" s="101"/>
      <c r="B67" s="20" t="s">
        <v>97</v>
      </c>
      <c r="C67" s="20"/>
      <c r="D67" s="14" t="s">
        <v>275</v>
      </c>
      <c r="E67" s="24">
        <f>E68</f>
        <v>1555739</v>
      </c>
      <c r="F67" s="51">
        <f>F68</f>
        <v>1555739</v>
      </c>
      <c r="G67" s="51">
        <f t="shared" si="3"/>
        <v>100</v>
      </c>
    </row>
    <row r="68" spans="1:7" ht="12.75">
      <c r="A68" s="101"/>
      <c r="B68" s="18"/>
      <c r="C68" s="18" t="s">
        <v>98</v>
      </c>
      <c r="D68" s="102" t="s">
        <v>107</v>
      </c>
      <c r="E68" s="28">
        <v>1555739</v>
      </c>
      <c r="F68" s="53">
        <v>1555739</v>
      </c>
      <c r="G68" s="103">
        <f t="shared" si="3"/>
        <v>100</v>
      </c>
    </row>
    <row r="69" spans="1:7" ht="15">
      <c r="A69" s="97"/>
      <c r="B69" s="12" t="s">
        <v>75</v>
      </c>
      <c r="C69" s="13"/>
      <c r="D69" s="14" t="s">
        <v>76</v>
      </c>
      <c r="E69" s="24">
        <f>E70+E71</f>
        <v>50120</v>
      </c>
      <c r="F69" s="51">
        <f>SUM(F70:F71)</f>
        <v>48384.85</v>
      </c>
      <c r="G69" s="51">
        <f t="shared" si="3"/>
        <v>96.53800877893056</v>
      </c>
    </row>
    <row r="70" spans="1:7" ht="12.75">
      <c r="A70" s="15"/>
      <c r="B70" s="15"/>
      <c r="C70" s="15" t="s">
        <v>77</v>
      </c>
      <c r="D70" s="16" t="s">
        <v>78</v>
      </c>
      <c r="E70" s="25">
        <v>1000</v>
      </c>
      <c r="F70" s="52">
        <v>79.85</v>
      </c>
      <c r="G70" s="54">
        <v>79.85</v>
      </c>
    </row>
    <row r="71" spans="1:7" ht="12.75">
      <c r="A71" s="15"/>
      <c r="B71" s="15"/>
      <c r="C71" s="15" t="s">
        <v>9</v>
      </c>
      <c r="D71" s="16" t="s">
        <v>10</v>
      </c>
      <c r="E71" s="25">
        <v>49120</v>
      </c>
      <c r="F71" s="52">
        <v>48305</v>
      </c>
      <c r="G71" s="54">
        <f t="shared" si="3"/>
        <v>98.34079804560261</v>
      </c>
    </row>
    <row r="72" spans="1:7" ht="12.75">
      <c r="A72" s="15"/>
      <c r="B72" s="19" t="s">
        <v>99</v>
      </c>
      <c r="C72" s="12"/>
      <c r="D72" s="14" t="s">
        <v>276</v>
      </c>
      <c r="E72" s="24">
        <f>E73</f>
        <v>133695</v>
      </c>
      <c r="F72" s="51">
        <f>F73</f>
        <v>133695</v>
      </c>
      <c r="G72" s="51">
        <f t="shared" si="3"/>
        <v>100</v>
      </c>
    </row>
    <row r="73" spans="1:7" ht="12.75">
      <c r="A73" s="15"/>
      <c r="B73" s="15"/>
      <c r="C73" s="17" t="s">
        <v>98</v>
      </c>
      <c r="D73" s="102" t="s">
        <v>107</v>
      </c>
      <c r="E73" s="25">
        <v>133695</v>
      </c>
      <c r="F73" s="52">
        <v>133695</v>
      </c>
      <c r="G73" s="54">
        <f t="shared" si="3"/>
        <v>100</v>
      </c>
    </row>
    <row r="74" spans="1:7" ht="12.75">
      <c r="A74" s="43" t="s">
        <v>79</v>
      </c>
      <c r="B74" s="43"/>
      <c r="C74" s="43"/>
      <c r="D74" s="44" t="s">
        <v>80</v>
      </c>
      <c r="E74" s="48">
        <f>E75+E79+E83+E85</f>
        <v>130312</v>
      </c>
      <c r="F74" s="50">
        <f>F75+F79+F85+F83+F81</f>
        <v>117584.76999999999</v>
      </c>
      <c r="G74" s="50">
        <f t="shared" si="3"/>
        <v>90.23326324513475</v>
      </c>
    </row>
    <row r="75" spans="1:7" ht="12.75">
      <c r="A75" s="101"/>
      <c r="B75" s="20" t="s">
        <v>100</v>
      </c>
      <c r="C75" s="20"/>
      <c r="D75" s="14" t="s">
        <v>197</v>
      </c>
      <c r="E75" s="24">
        <f>SUM(E76:E78)</f>
        <v>30985</v>
      </c>
      <c r="F75" s="51">
        <f>SUM(F76:F78)</f>
        <v>27679.48</v>
      </c>
      <c r="G75" s="51">
        <f t="shared" si="3"/>
        <v>89.33187025980313</v>
      </c>
    </row>
    <row r="76" spans="1:7" ht="56.25">
      <c r="A76" s="101"/>
      <c r="B76" s="18"/>
      <c r="C76" s="95" t="s">
        <v>17</v>
      </c>
      <c r="D76" s="16" t="s">
        <v>18</v>
      </c>
      <c r="E76" s="28">
        <v>25000</v>
      </c>
      <c r="F76" s="53">
        <v>21600</v>
      </c>
      <c r="G76" s="53">
        <f>F76/E76%</f>
        <v>86.4</v>
      </c>
    </row>
    <row r="77" spans="1:7" ht="12.75">
      <c r="A77" s="101"/>
      <c r="B77" s="18"/>
      <c r="C77" s="95" t="s">
        <v>77</v>
      </c>
      <c r="D77" s="16" t="s">
        <v>78</v>
      </c>
      <c r="E77" s="28">
        <v>0</v>
      </c>
      <c r="F77" s="53">
        <v>94.48</v>
      </c>
      <c r="G77" s="103" t="e">
        <f t="shared" si="3"/>
        <v>#DIV/0!</v>
      </c>
    </row>
    <row r="78" spans="1:7" ht="33.75">
      <c r="A78" s="101"/>
      <c r="B78" s="18"/>
      <c r="C78" s="95" t="s">
        <v>101</v>
      </c>
      <c r="D78" s="102" t="s">
        <v>106</v>
      </c>
      <c r="E78" s="28">
        <v>5985</v>
      </c>
      <c r="F78" s="53">
        <v>5985</v>
      </c>
      <c r="G78" s="53">
        <f t="shared" si="3"/>
        <v>100</v>
      </c>
    </row>
    <row r="79" spans="1:7" ht="15">
      <c r="A79" s="97"/>
      <c r="B79" s="12" t="s">
        <v>81</v>
      </c>
      <c r="C79" s="13"/>
      <c r="D79" s="14" t="s">
        <v>82</v>
      </c>
      <c r="E79" s="24">
        <f>E80</f>
        <v>14000</v>
      </c>
      <c r="F79" s="51">
        <v>10834</v>
      </c>
      <c r="G79" s="51">
        <v>77.39</v>
      </c>
    </row>
    <row r="80" spans="1:7" ht="12.75">
      <c r="A80" s="15"/>
      <c r="B80" s="15"/>
      <c r="C80" s="15" t="s">
        <v>29</v>
      </c>
      <c r="D80" s="16" t="s">
        <v>30</v>
      </c>
      <c r="E80" s="25">
        <v>14000</v>
      </c>
      <c r="F80" s="52">
        <v>10834</v>
      </c>
      <c r="G80" s="54">
        <f aca="true" t="shared" si="6" ref="G80:G109">F80/E80%</f>
        <v>77.38571428571429</v>
      </c>
    </row>
    <row r="81" spans="1:7" ht="12.75">
      <c r="A81" s="15"/>
      <c r="B81" s="132" t="s">
        <v>288</v>
      </c>
      <c r="C81" s="132"/>
      <c r="D81" s="133" t="s">
        <v>332</v>
      </c>
      <c r="E81" s="134">
        <v>0</v>
      </c>
      <c r="F81" s="135">
        <v>4.73</v>
      </c>
      <c r="G81" s="136" t="e">
        <f>F81/E81</f>
        <v>#DIV/0!</v>
      </c>
    </row>
    <row r="82" spans="1:7" ht="12.75">
      <c r="A82" s="15"/>
      <c r="B82" s="15"/>
      <c r="C82" s="95" t="s">
        <v>77</v>
      </c>
      <c r="D82" s="16" t="s">
        <v>78</v>
      </c>
      <c r="E82" s="25">
        <v>0</v>
      </c>
      <c r="F82" s="52">
        <v>4.73</v>
      </c>
      <c r="G82" s="54" t="e">
        <f>F82/E82</f>
        <v>#DIV/0!</v>
      </c>
    </row>
    <row r="83" spans="1:7" ht="12.75">
      <c r="A83" s="15"/>
      <c r="B83" s="132" t="s">
        <v>290</v>
      </c>
      <c r="C83" s="132"/>
      <c r="D83" s="133" t="s">
        <v>291</v>
      </c>
      <c r="E83" s="134">
        <f>E84</f>
        <v>8500</v>
      </c>
      <c r="F83" s="135">
        <f>F84</f>
        <v>10310.5</v>
      </c>
      <c r="G83" s="136">
        <f>F83/E83%</f>
        <v>121.3</v>
      </c>
    </row>
    <row r="84" spans="1:7" ht="12.75">
      <c r="A84" s="15"/>
      <c r="B84" s="15"/>
      <c r="C84" s="15" t="s">
        <v>29</v>
      </c>
      <c r="D84" s="16" t="s">
        <v>30</v>
      </c>
      <c r="E84" s="25">
        <v>8500</v>
      </c>
      <c r="F84" s="52">
        <v>10310.5</v>
      </c>
      <c r="G84" s="54">
        <f>F84/E84%</f>
        <v>121.3</v>
      </c>
    </row>
    <row r="85" spans="1:7" ht="12.75">
      <c r="A85" s="15"/>
      <c r="B85" s="19" t="s">
        <v>102</v>
      </c>
      <c r="C85" s="12"/>
      <c r="D85" s="14" t="s">
        <v>32</v>
      </c>
      <c r="E85" s="24">
        <f>E86</f>
        <v>76827</v>
      </c>
      <c r="F85" s="51">
        <f>F86</f>
        <v>68756.06</v>
      </c>
      <c r="G85" s="55">
        <f t="shared" si="6"/>
        <v>89.49465682637614</v>
      </c>
    </row>
    <row r="86" spans="1:7" ht="33.75">
      <c r="A86" s="15"/>
      <c r="B86" s="15"/>
      <c r="C86" s="17" t="s">
        <v>101</v>
      </c>
      <c r="D86" s="102" t="s">
        <v>106</v>
      </c>
      <c r="E86" s="25">
        <v>76827</v>
      </c>
      <c r="F86" s="52">
        <v>68756.06</v>
      </c>
      <c r="G86" s="54">
        <f>F86/E86%</f>
        <v>89.49465682637614</v>
      </c>
    </row>
    <row r="87" spans="1:7" ht="12.75">
      <c r="A87" s="43" t="s">
        <v>83</v>
      </c>
      <c r="B87" s="43"/>
      <c r="C87" s="43"/>
      <c r="D87" s="44" t="s">
        <v>84</v>
      </c>
      <c r="E87" s="48">
        <f>E88+E91+E94+E98+E101+E96</f>
        <v>2016896</v>
      </c>
      <c r="F87" s="50">
        <f>F88+F91+F94+F98+F101+F96</f>
        <v>2020513.36</v>
      </c>
      <c r="G87" s="50">
        <f t="shared" si="6"/>
        <v>100.17935282731486</v>
      </c>
    </row>
    <row r="88" spans="1:7" ht="33.75">
      <c r="A88" s="97"/>
      <c r="B88" s="12" t="s">
        <v>85</v>
      </c>
      <c r="C88" s="13"/>
      <c r="D88" s="14" t="s">
        <v>86</v>
      </c>
      <c r="E88" s="24">
        <f>SUM(E89:E90)</f>
        <v>1685782</v>
      </c>
      <c r="F88" s="51">
        <f>SUM(F89:F90)</f>
        <v>1689814.38</v>
      </c>
      <c r="G88" s="51">
        <f t="shared" si="6"/>
        <v>100.2391993745336</v>
      </c>
    </row>
    <row r="89" spans="1:7" ht="12.75">
      <c r="A89" s="15"/>
      <c r="B89" s="15"/>
      <c r="C89" s="15" t="s">
        <v>9</v>
      </c>
      <c r="D89" s="16" t="s">
        <v>10</v>
      </c>
      <c r="E89" s="25">
        <v>7810</v>
      </c>
      <c r="F89" s="52">
        <v>11842.38</v>
      </c>
      <c r="G89" s="54">
        <f t="shared" si="6"/>
        <v>151.63098591549297</v>
      </c>
    </row>
    <row r="90" spans="1:7" ht="45">
      <c r="A90" s="15"/>
      <c r="B90" s="15"/>
      <c r="C90" s="17" t="s">
        <v>91</v>
      </c>
      <c r="D90" s="16" t="s">
        <v>92</v>
      </c>
      <c r="E90" s="25">
        <v>1677972</v>
      </c>
      <c r="F90" s="52">
        <v>1677972</v>
      </c>
      <c r="G90" s="52">
        <f t="shared" si="6"/>
        <v>100</v>
      </c>
    </row>
    <row r="91" spans="1:7" ht="56.25">
      <c r="A91" s="15"/>
      <c r="B91" s="19" t="s">
        <v>103</v>
      </c>
      <c r="C91" s="19"/>
      <c r="D91" s="14" t="s">
        <v>227</v>
      </c>
      <c r="E91" s="24">
        <f>E92+E93</f>
        <v>9830</v>
      </c>
      <c r="F91" s="51">
        <f>F92+F93</f>
        <v>9782.6</v>
      </c>
      <c r="G91" s="51">
        <f t="shared" si="6"/>
        <v>99.5178026449644</v>
      </c>
    </row>
    <row r="92" spans="1:7" ht="45">
      <c r="A92" s="15"/>
      <c r="B92" s="15"/>
      <c r="C92" s="17" t="s">
        <v>91</v>
      </c>
      <c r="D92" s="16" t="s">
        <v>92</v>
      </c>
      <c r="E92" s="25">
        <v>5055</v>
      </c>
      <c r="F92" s="52">
        <v>5007.6</v>
      </c>
      <c r="G92" s="52">
        <f t="shared" si="6"/>
        <v>99.06231454005936</v>
      </c>
    </row>
    <row r="93" spans="1:7" ht="33.75">
      <c r="A93" s="15"/>
      <c r="B93" s="15"/>
      <c r="C93" s="15" t="s">
        <v>101</v>
      </c>
      <c r="D93" s="102" t="s">
        <v>106</v>
      </c>
      <c r="E93" s="25">
        <v>4775</v>
      </c>
      <c r="F93" s="52">
        <v>4775</v>
      </c>
      <c r="G93" s="52">
        <f t="shared" si="6"/>
        <v>100</v>
      </c>
    </row>
    <row r="94" spans="1:7" ht="22.5">
      <c r="A94" s="15"/>
      <c r="B94" s="19" t="s">
        <v>104</v>
      </c>
      <c r="C94" s="19"/>
      <c r="D94" s="14" t="s">
        <v>230</v>
      </c>
      <c r="E94" s="24">
        <f>E95</f>
        <v>78794</v>
      </c>
      <c r="F94" s="51">
        <f>SUM(F95:F95)</f>
        <v>78794</v>
      </c>
      <c r="G94" s="51">
        <f t="shared" si="6"/>
        <v>100</v>
      </c>
    </row>
    <row r="95" spans="1:7" ht="33.75">
      <c r="A95" s="15"/>
      <c r="B95" s="15"/>
      <c r="C95" s="17" t="s">
        <v>101</v>
      </c>
      <c r="D95" s="102" t="s">
        <v>106</v>
      </c>
      <c r="E95" s="25">
        <v>78794</v>
      </c>
      <c r="F95" s="52">
        <v>78794</v>
      </c>
      <c r="G95" s="52">
        <f t="shared" si="6"/>
        <v>100</v>
      </c>
    </row>
    <row r="96" spans="1:7" ht="12.75">
      <c r="A96" s="15"/>
      <c r="B96" s="12" t="s">
        <v>308</v>
      </c>
      <c r="C96" s="19"/>
      <c r="D96" s="14" t="s">
        <v>309</v>
      </c>
      <c r="E96" s="24">
        <f>E97</f>
        <v>68669</v>
      </c>
      <c r="F96" s="51">
        <f>SUM(F97:F97)</f>
        <v>68271.82</v>
      </c>
      <c r="G96" s="136">
        <v>90.18</v>
      </c>
    </row>
    <row r="97" spans="1:7" ht="33.75">
      <c r="A97" s="15"/>
      <c r="B97" s="15"/>
      <c r="C97" s="15" t="s">
        <v>101</v>
      </c>
      <c r="D97" s="102" t="s">
        <v>106</v>
      </c>
      <c r="E97" s="25">
        <v>68669</v>
      </c>
      <c r="F97" s="52">
        <v>68271.82</v>
      </c>
      <c r="G97" s="52">
        <v>90.18</v>
      </c>
    </row>
    <row r="98" spans="1:7" ht="15">
      <c r="A98" s="97"/>
      <c r="B98" s="12" t="s">
        <v>87</v>
      </c>
      <c r="C98" s="13"/>
      <c r="D98" s="14" t="s">
        <v>88</v>
      </c>
      <c r="E98" s="24">
        <f>E100</f>
        <v>56278</v>
      </c>
      <c r="F98" s="51">
        <f>F99+F100</f>
        <v>56308.55</v>
      </c>
      <c r="G98" s="51">
        <f t="shared" si="6"/>
        <v>100.05428408969759</v>
      </c>
    </row>
    <row r="99" spans="1:7" ht="15">
      <c r="A99" s="97"/>
      <c r="B99" s="206"/>
      <c r="C99" s="207" t="s">
        <v>77</v>
      </c>
      <c r="D99" s="16" t="s">
        <v>78</v>
      </c>
      <c r="E99" s="208">
        <v>0</v>
      </c>
      <c r="F99" s="209">
        <v>30.55</v>
      </c>
      <c r="G99" s="209" t="e">
        <f>F99/E99%</f>
        <v>#DIV/0!</v>
      </c>
    </row>
    <row r="100" spans="1:7" ht="33.75">
      <c r="A100" s="15"/>
      <c r="B100" s="15"/>
      <c r="C100" s="17" t="s">
        <v>101</v>
      </c>
      <c r="D100" s="102" t="s">
        <v>106</v>
      </c>
      <c r="E100" s="27">
        <v>56278</v>
      </c>
      <c r="F100" s="54">
        <v>56278</v>
      </c>
      <c r="G100" s="54">
        <f t="shared" si="6"/>
        <v>100</v>
      </c>
    </row>
    <row r="101" spans="1:7" ht="15">
      <c r="A101" s="97"/>
      <c r="B101" s="12" t="s">
        <v>89</v>
      </c>
      <c r="C101" s="13"/>
      <c r="D101" s="14" t="s">
        <v>32</v>
      </c>
      <c r="E101" s="26">
        <f>E103+E102</f>
        <v>117543</v>
      </c>
      <c r="F101" s="55">
        <f>F103+F102</f>
        <v>117542.01</v>
      </c>
      <c r="G101" s="55">
        <f t="shared" si="6"/>
        <v>99.99915775503432</v>
      </c>
    </row>
    <row r="102" spans="1:7" ht="33.75">
      <c r="A102" s="97"/>
      <c r="B102" s="166"/>
      <c r="C102" s="166" t="s">
        <v>333</v>
      </c>
      <c r="D102" s="167" t="s">
        <v>334</v>
      </c>
      <c r="E102" s="168">
        <v>14875</v>
      </c>
      <c r="F102" s="169">
        <v>14874.01</v>
      </c>
      <c r="G102" s="169">
        <v>100</v>
      </c>
    </row>
    <row r="103" spans="1:7" ht="33.75">
      <c r="A103" s="21"/>
      <c r="B103" s="21"/>
      <c r="C103" s="22">
        <v>2030</v>
      </c>
      <c r="D103" s="102" t="s">
        <v>106</v>
      </c>
      <c r="E103" s="27">
        <v>102668</v>
      </c>
      <c r="F103" s="54">
        <v>102668</v>
      </c>
      <c r="G103" s="54">
        <f t="shared" si="6"/>
        <v>100</v>
      </c>
    </row>
    <row r="104" spans="1:7" ht="22.5">
      <c r="A104" s="104">
        <v>853</v>
      </c>
      <c r="B104" s="47"/>
      <c r="C104" s="47"/>
      <c r="D104" s="99" t="s">
        <v>110</v>
      </c>
      <c r="E104" s="49">
        <f>E105</f>
        <v>29623</v>
      </c>
      <c r="F104" s="56">
        <f>F105</f>
        <v>29621.96</v>
      </c>
      <c r="G104" s="56">
        <f t="shared" si="6"/>
        <v>99.99648921446173</v>
      </c>
    </row>
    <row r="105" spans="1:7" ht="22.5">
      <c r="A105" s="21"/>
      <c r="B105" s="23">
        <v>85324</v>
      </c>
      <c r="C105" s="23"/>
      <c r="D105" s="14" t="s">
        <v>310</v>
      </c>
      <c r="E105" s="26">
        <f>E106</f>
        <v>29623</v>
      </c>
      <c r="F105" s="55">
        <f>F106</f>
        <v>29621.96</v>
      </c>
      <c r="G105" s="55">
        <f t="shared" si="6"/>
        <v>99.99648921446173</v>
      </c>
    </row>
    <row r="106" spans="1:7" ht="33.75">
      <c r="A106" s="21"/>
      <c r="B106" s="21"/>
      <c r="C106" s="21">
        <v>2440</v>
      </c>
      <c r="D106" s="105" t="s">
        <v>283</v>
      </c>
      <c r="E106" s="27">
        <v>29623</v>
      </c>
      <c r="F106" s="54">
        <v>29621.96</v>
      </c>
      <c r="G106" s="54">
        <f t="shared" si="6"/>
        <v>99.99648921446173</v>
      </c>
    </row>
    <row r="107" spans="1:7" ht="12.75">
      <c r="A107" s="104">
        <v>854</v>
      </c>
      <c r="B107" s="47"/>
      <c r="C107" s="47"/>
      <c r="D107" s="99" t="s">
        <v>109</v>
      </c>
      <c r="E107" s="49">
        <f>E108</f>
        <v>124837</v>
      </c>
      <c r="F107" s="56">
        <f>F108</f>
        <v>104325.18</v>
      </c>
      <c r="G107" s="56">
        <f t="shared" si="6"/>
        <v>83.56911813004157</v>
      </c>
    </row>
    <row r="108" spans="1:7" ht="12.75">
      <c r="A108" s="21"/>
      <c r="B108" s="23">
        <v>85415</v>
      </c>
      <c r="C108" s="23"/>
      <c r="D108" s="100" t="s">
        <v>108</v>
      </c>
      <c r="E108" s="26">
        <f>E109</f>
        <v>124837</v>
      </c>
      <c r="F108" s="55">
        <f>F109</f>
        <v>104325.18</v>
      </c>
      <c r="G108" s="55">
        <f t="shared" si="6"/>
        <v>83.56911813004157</v>
      </c>
    </row>
    <row r="109" spans="1:7" ht="33.75">
      <c r="A109" s="11"/>
      <c r="B109" s="11"/>
      <c r="C109" s="21">
        <v>2030</v>
      </c>
      <c r="D109" s="102" t="s">
        <v>106</v>
      </c>
      <c r="E109" s="27">
        <v>124837</v>
      </c>
      <c r="F109" s="54">
        <v>104325.18</v>
      </c>
      <c r="G109" s="54">
        <f t="shared" si="6"/>
        <v>83.56911813004157</v>
      </c>
    </row>
    <row r="110" spans="1:7" ht="22.5">
      <c r="A110" s="104">
        <v>900</v>
      </c>
      <c r="B110" s="47"/>
      <c r="C110" s="47"/>
      <c r="D110" s="44" t="s">
        <v>240</v>
      </c>
      <c r="E110" s="49">
        <f>E113+E115+E111</f>
        <v>244500</v>
      </c>
      <c r="F110" s="56">
        <f>F113+F115+F111</f>
        <v>53738.31</v>
      </c>
      <c r="G110" s="56">
        <f>F110/E110%</f>
        <v>21.97885889570552</v>
      </c>
    </row>
    <row r="111" spans="1:7" ht="12.75">
      <c r="A111" s="170"/>
      <c r="B111" s="172">
        <v>90001</v>
      </c>
      <c r="C111" s="172"/>
      <c r="D111" s="173" t="s">
        <v>242</v>
      </c>
      <c r="E111" s="174">
        <f>E112</f>
        <v>20000</v>
      </c>
      <c r="F111" s="175">
        <f>F112</f>
        <v>20000</v>
      </c>
      <c r="G111" s="175">
        <v>100</v>
      </c>
    </row>
    <row r="112" spans="1:7" ht="33.75">
      <c r="A112" s="170"/>
      <c r="B112" s="171"/>
      <c r="C112" s="171">
        <v>2440</v>
      </c>
      <c r="D112" s="105" t="s">
        <v>283</v>
      </c>
      <c r="E112" s="168">
        <v>20000</v>
      </c>
      <c r="F112" s="169">
        <v>20000</v>
      </c>
      <c r="G112" s="169">
        <v>100</v>
      </c>
    </row>
    <row r="113" spans="1:7" ht="12.75">
      <c r="A113" s="143"/>
      <c r="B113" s="23">
        <v>90003</v>
      </c>
      <c r="C113" s="23"/>
      <c r="D113" s="14" t="s">
        <v>248</v>
      </c>
      <c r="E113" s="26">
        <v>187500</v>
      </c>
      <c r="F113" s="55">
        <f>F114</f>
        <v>0</v>
      </c>
      <c r="G113" s="55">
        <f>F113/E113%</f>
        <v>0</v>
      </c>
    </row>
    <row r="114" spans="1:7" ht="22.5">
      <c r="A114" s="143"/>
      <c r="B114" s="143"/>
      <c r="C114" s="15" t="s">
        <v>335</v>
      </c>
      <c r="D114" s="16" t="s">
        <v>282</v>
      </c>
      <c r="E114" s="144">
        <v>187500</v>
      </c>
      <c r="F114" s="145">
        <v>0</v>
      </c>
      <c r="G114" s="145">
        <v>0</v>
      </c>
    </row>
    <row r="115" spans="1:7" ht="33.75">
      <c r="A115" s="143"/>
      <c r="B115" s="23">
        <v>90019</v>
      </c>
      <c r="C115" s="23"/>
      <c r="D115" s="14" t="s">
        <v>311</v>
      </c>
      <c r="E115" s="26">
        <f>E116</f>
        <v>37000</v>
      </c>
      <c r="F115" s="55">
        <f>F116+F117</f>
        <v>33738.31</v>
      </c>
      <c r="G115" s="55">
        <f>F115/E115%</f>
        <v>91.18462162162162</v>
      </c>
    </row>
    <row r="116" spans="1:7" ht="12.75">
      <c r="A116" s="143"/>
      <c r="B116" s="143"/>
      <c r="C116" s="148" t="s">
        <v>25</v>
      </c>
      <c r="D116" s="16" t="s">
        <v>26</v>
      </c>
      <c r="E116" s="144">
        <v>37000</v>
      </c>
      <c r="F116" s="145">
        <v>33738.31</v>
      </c>
      <c r="G116" s="145">
        <f>F116/E116%</f>
        <v>91.18462162162162</v>
      </c>
    </row>
    <row r="117" spans="1:7" ht="12.75">
      <c r="A117" s="143"/>
      <c r="B117" s="143"/>
      <c r="C117" s="147"/>
      <c r="D117" s="146"/>
      <c r="E117" s="144"/>
      <c r="F117" s="145"/>
      <c r="G117" s="145"/>
    </row>
    <row r="118" spans="1:7" ht="13.5" thickBot="1">
      <c r="A118" s="138"/>
      <c r="B118" s="139"/>
      <c r="C118" s="139"/>
      <c r="D118" s="140" t="s">
        <v>105</v>
      </c>
      <c r="E118" s="141">
        <f>E5+E12+E17+E20+E26+E33+E36+E64+E74+E87+E104+E107+E110</f>
        <v>10601391</v>
      </c>
      <c r="F118" s="142">
        <f>F5+F12+F17+F20+F26+F33+F36+F64+F74+F87+F104+F107+F115+F112</f>
        <v>10211437.870000001</v>
      </c>
      <c r="G118" s="142">
        <f>F118/E118%</f>
        <v>96.3216795795948</v>
      </c>
    </row>
    <row r="119" spans="5:6" ht="12.75">
      <c r="E119" s="70"/>
      <c r="F119" s="137"/>
    </row>
    <row r="120" spans="5:6" ht="12.75">
      <c r="E120" s="129"/>
      <c r="F120" s="70"/>
    </row>
    <row r="121" ht="12.75">
      <c r="I121" s="31"/>
    </row>
    <row r="123" ht="12.75">
      <c r="F123" s="31"/>
    </row>
  </sheetData>
  <sheetProtection/>
  <mergeCells count="8">
    <mergeCell ref="G2:G3"/>
    <mergeCell ref="A1:F1"/>
    <mergeCell ref="A2:A3"/>
    <mergeCell ref="B2:B3"/>
    <mergeCell ref="C2:C3"/>
    <mergeCell ref="D2:D3"/>
    <mergeCell ref="F2:F3"/>
    <mergeCell ref="E2:E3"/>
  </mergeCells>
  <printOptions horizontalCentered="1"/>
  <pageMargins left="0.7" right="0.7" top="0.5739583333333333" bottom="0.75" header="0.3" footer="0.3"/>
  <pageSetup horizontalDpi="600" verticalDpi="600" orientation="portrait" paperSize="9" scale="95" r:id="rId1"/>
  <headerFooter alignWithMargins="0">
    <oddHeader>&amp;C&amp;P&amp;R&amp;8Załącznik Nr 1 do informacji z wykonania budżetu za 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5"/>
  <sheetViews>
    <sheetView view="pageLayout" zoomScale="85" zoomScaleSheetLayoutView="70" zoomScalePageLayoutView="85" workbookViewId="0" topLeftCell="A317">
      <selection activeCell="F367" sqref="F36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6" width="13.625" style="1" customWidth="1"/>
    <col min="7" max="7" width="11.625" style="1" customWidth="1"/>
    <col min="8" max="8" width="15.375" style="0" customWidth="1"/>
  </cols>
  <sheetData>
    <row r="1" spans="1:7" ht="18">
      <c r="A1" s="201" t="s">
        <v>336</v>
      </c>
      <c r="B1" s="201"/>
      <c r="C1" s="201"/>
      <c r="D1" s="201"/>
      <c r="E1" s="201"/>
      <c r="F1" s="201"/>
      <c r="G1" s="201"/>
    </row>
    <row r="2" spans="1:7" ht="12.75">
      <c r="A2" s="4"/>
      <c r="B2" s="4"/>
      <c r="C2" s="4"/>
      <c r="D2" s="4"/>
      <c r="E2" s="4"/>
      <c r="F2" s="4"/>
      <c r="G2" s="4"/>
    </row>
    <row r="3" spans="1:7" s="6" customFormat="1" ht="18.75" customHeight="1">
      <c r="A3" s="205" t="s">
        <v>0</v>
      </c>
      <c r="B3" s="205" t="s">
        <v>1</v>
      </c>
      <c r="C3" s="198" t="s">
        <v>4</v>
      </c>
      <c r="D3" s="205" t="s">
        <v>3</v>
      </c>
      <c r="E3" s="198" t="s">
        <v>324</v>
      </c>
      <c r="F3" s="202" t="s">
        <v>326</v>
      </c>
      <c r="G3" s="198" t="s">
        <v>279</v>
      </c>
    </row>
    <row r="4" spans="1:7" s="6" customFormat="1" ht="20.25" customHeight="1">
      <c r="A4" s="205"/>
      <c r="B4" s="205"/>
      <c r="C4" s="199"/>
      <c r="D4" s="205"/>
      <c r="E4" s="199"/>
      <c r="F4" s="203"/>
      <c r="G4" s="199"/>
    </row>
    <row r="5" spans="1:7" s="6" customFormat="1" ht="12.75">
      <c r="A5" s="205"/>
      <c r="B5" s="205"/>
      <c r="C5" s="200"/>
      <c r="D5" s="205"/>
      <c r="E5" s="200"/>
      <c r="F5" s="204"/>
      <c r="G5" s="200"/>
    </row>
    <row r="6" spans="1:7" s="6" customFormat="1" ht="6" customHeight="1">
      <c r="A6" s="7">
        <v>1</v>
      </c>
      <c r="B6" s="7">
        <v>2</v>
      </c>
      <c r="C6" s="7">
        <v>3</v>
      </c>
      <c r="D6" s="7">
        <v>4</v>
      </c>
      <c r="E6" s="149">
        <v>5</v>
      </c>
      <c r="F6" s="7">
        <v>6</v>
      </c>
      <c r="G6" s="7">
        <v>7</v>
      </c>
    </row>
    <row r="7" spans="1:7" s="6" customFormat="1" ht="12.75">
      <c r="A7" s="40" t="s">
        <v>5</v>
      </c>
      <c r="B7" s="40"/>
      <c r="C7" s="40"/>
      <c r="D7" s="77" t="s">
        <v>6</v>
      </c>
      <c r="E7" s="150">
        <f>E8+E11+E13</f>
        <v>588703</v>
      </c>
      <c r="F7" s="78">
        <f>F8+F11+F13</f>
        <v>586591.37</v>
      </c>
      <c r="G7" s="79">
        <f aca="true" t="shared" si="0" ref="G7:G13">F7/E7%</f>
        <v>99.64130809593293</v>
      </c>
    </row>
    <row r="8" spans="1:7" s="6" customFormat="1" ht="25.5">
      <c r="A8" s="80"/>
      <c r="B8" s="81" t="s">
        <v>7</v>
      </c>
      <c r="C8" s="81"/>
      <c r="D8" s="82" t="s">
        <v>8</v>
      </c>
      <c r="E8" s="151">
        <f>SUM(E9:E10)</f>
        <v>79040</v>
      </c>
      <c r="F8" s="83">
        <f>SUM(F9:F10)</f>
        <v>79040</v>
      </c>
      <c r="G8" s="84">
        <f t="shared" si="0"/>
        <v>100</v>
      </c>
    </row>
    <row r="9" spans="1:7" s="6" customFormat="1" ht="25.5">
      <c r="A9" s="80"/>
      <c r="B9" s="87"/>
      <c r="C9" s="87" t="s">
        <v>312</v>
      </c>
      <c r="D9" s="116" t="s">
        <v>313</v>
      </c>
      <c r="E9" s="152">
        <v>50000</v>
      </c>
      <c r="F9" s="162">
        <v>50000</v>
      </c>
      <c r="G9" s="88">
        <f t="shared" si="0"/>
        <v>100</v>
      </c>
    </row>
    <row r="10" spans="1:7" s="6" customFormat="1" ht="25.5">
      <c r="A10" s="80"/>
      <c r="B10" s="87"/>
      <c r="C10" s="87" t="s">
        <v>212</v>
      </c>
      <c r="D10" s="85" t="s">
        <v>213</v>
      </c>
      <c r="E10" s="152">
        <v>29040</v>
      </c>
      <c r="F10" s="162">
        <v>29040</v>
      </c>
      <c r="G10" s="162">
        <f t="shared" si="0"/>
        <v>100.00000000000001</v>
      </c>
    </row>
    <row r="11" spans="1:7" s="6" customFormat="1" ht="12.75">
      <c r="A11" s="80"/>
      <c r="B11" s="81" t="s">
        <v>114</v>
      </c>
      <c r="C11" s="81"/>
      <c r="D11" s="82" t="s">
        <v>115</v>
      </c>
      <c r="E11" s="151">
        <f>E12</f>
        <v>10000</v>
      </c>
      <c r="F11" s="83">
        <f>F12</f>
        <v>7890</v>
      </c>
      <c r="G11" s="84">
        <f t="shared" si="0"/>
        <v>78.9</v>
      </c>
    </row>
    <row r="12" spans="1:7" s="6" customFormat="1" ht="38.25">
      <c r="A12" s="80"/>
      <c r="B12" s="80"/>
      <c r="C12" s="80" t="s">
        <v>116</v>
      </c>
      <c r="D12" s="85" t="s">
        <v>117</v>
      </c>
      <c r="E12" s="153">
        <v>10000</v>
      </c>
      <c r="F12" s="176">
        <v>7890</v>
      </c>
      <c r="G12" s="176">
        <f t="shared" si="0"/>
        <v>78.9</v>
      </c>
    </row>
    <row r="13" spans="1:7" s="6" customFormat="1" ht="12.75">
      <c r="A13" s="80"/>
      <c r="B13" s="81" t="s">
        <v>90</v>
      </c>
      <c r="C13" s="81"/>
      <c r="D13" s="82" t="s">
        <v>32</v>
      </c>
      <c r="E13" s="151">
        <f>SUM(E14:E20)</f>
        <v>499663</v>
      </c>
      <c r="F13" s="83">
        <f>SUM(F14:F20)</f>
        <v>499661.37</v>
      </c>
      <c r="G13" s="84">
        <f t="shared" si="0"/>
        <v>99.99967378012781</v>
      </c>
    </row>
    <row r="14" spans="1:7" s="6" customFormat="1" ht="25.5">
      <c r="A14" s="80"/>
      <c r="B14" s="87"/>
      <c r="C14" s="87" t="s">
        <v>337</v>
      </c>
      <c r="D14" s="116" t="s">
        <v>338</v>
      </c>
      <c r="E14" s="152">
        <v>200</v>
      </c>
      <c r="F14" s="177">
        <v>200</v>
      </c>
      <c r="G14" s="162">
        <v>100</v>
      </c>
    </row>
    <row r="15" spans="1:7" s="6" customFormat="1" ht="12.75">
      <c r="A15" s="80"/>
      <c r="B15" s="87"/>
      <c r="C15" s="87" t="s">
        <v>143</v>
      </c>
      <c r="D15" s="116" t="s">
        <v>144</v>
      </c>
      <c r="E15" s="152">
        <v>105</v>
      </c>
      <c r="F15" s="177">
        <v>105</v>
      </c>
      <c r="G15" s="162">
        <v>100</v>
      </c>
    </row>
    <row r="16" spans="1:7" s="6" customFormat="1" ht="12.75">
      <c r="A16" s="80"/>
      <c r="B16" s="87"/>
      <c r="C16" s="87" t="s">
        <v>118</v>
      </c>
      <c r="D16" s="116" t="s">
        <v>119</v>
      </c>
      <c r="E16" s="152">
        <v>690</v>
      </c>
      <c r="F16" s="177">
        <v>690</v>
      </c>
      <c r="G16" s="162">
        <v>100</v>
      </c>
    </row>
    <row r="17" spans="1:7" s="6" customFormat="1" ht="12.75">
      <c r="A17" s="80"/>
      <c r="B17" s="80"/>
      <c r="C17" s="80" t="s">
        <v>120</v>
      </c>
      <c r="D17" s="85" t="s">
        <v>121</v>
      </c>
      <c r="E17" s="153">
        <v>11441</v>
      </c>
      <c r="F17" s="86">
        <v>11441</v>
      </c>
      <c r="G17" s="86">
        <v>100</v>
      </c>
    </row>
    <row r="18" spans="1:7" s="6" customFormat="1" ht="12.75">
      <c r="A18" s="80"/>
      <c r="B18" s="80"/>
      <c r="C18" s="80" t="s">
        <v>112</v>
      </c>
      <c r="D18" s="85" t="s">
        <v>113</v>
      </c>
      <c r="E18" s="153">
        <v>4500</v>
      </c>
      <c r="F18" s="86">
        <v>4500</v>
      </c>
      <c r="G18" s="86">
        <f aca="true" t="shared" si="1" ref="G18:G48">F18/E18%</f>
        <v>100</v>
      </c>
    </row>
    <row r="19" spans="1:7" s="6" customFormat="1" ht="12.75">
      <c r="A19" s="80"/>
      <c r="B19" s="80"/>
      <c r="C19" s="80" t="s">
        <v>122</v>
      </c>
      <c r="D19" s="85" t="s">
        <v>123</v>
      </c>
      <c r="E19" s="153">
        <v>436790</v>
      </c>
      <c r="F19" s="86">
        <v>436790</v>
      </c>
      <c r="G19" s="86">
        <f t="shared" si="1"/>
        <v>100.00000000000001</v>
      </c>
    </row>
    <row r="20" spans="1:7" s="6" customFormat="1" ht="25.5">
      <c r="A20" s="80"/>
      <c r="B20" s="80"/>
      <c r="C20" s="80" t="s">
        <v>173</v>
      </c>
      <c r="D20" s="85" t="s">
        <v>174</v>
      </c>
      <c r="E20" s="153">
        <v>45937</v>
      </c>
      <c r="F20" s="163">
        <v>45935.37</v>
      </c>
      <c r="G20" s="163">
        <f t="shared" si="1"/>
        <v>99.99645166205892</v>
      </c>
    </row>
    <row r="21" spans="1:7" s="6" customFormat="1" ht="25.5">
      <c r="A21" s="40" t="s">
        <v>269</v>
      </c>
      <c r="B21" s="40"/>
      <c r="C21" s="40"/>
      <c r="D21" s="77" t="s">
        <v>272</v>
      </c>
      <c r="E21" s="150">
        <f>E22</f>
        <v>73657</v>
      </c>
      <c r="F21" s="159">
        <f>F22</f>
        <v>73657</v>
      </c>
      <c r="G21" s="159">
        <f t="shared" si="1"/>
        <v>100</v>
      </c>
    </row>
    <row r="22" spans="1:7" s="6" customFormat="1" ht="12.75">
      <c r="A22" s="80"/>
      <c r="B22" s="81" t="s">
        <v>271</v>
      </c>
      <c r="C22" s="81"/>
      <c r="D22" s="82" t="s">
        <v>273</v>
      </c>
      <c r="E22" s="151">
        <f>E23</f>
        <v>73657</v>
      </c>
      <c r="F22" s="84">
        <f>F23</f>
        <v>73657</v>
      </c>
      <c r="G22" s="84">
        <f t="shared" si="1"/>
        <v>100</v>
      </c>
    </row>
    <row r="23" spans="1:7" s="6" customFormat="1" ht="12.75">
      <c r="A23" s="80"/>
      <c r="B23" s="80"/>
      <c r="C23" s="80" t="s">
        <v>112</v>
      </c>
      <c r="D23" s="85" t="s">
        <v>113</v>
      </c>
      <c r="E23" s="153">
        <v>73657</v>
      </c>
      <c r="F23" s="86">
        <v>73657</v>
      </c>
      <c r="G23" s="86">
        <f t="shared" si="1"/>
        <v>100</v>
      </c>
    </row>
    <row r="24" spans="1:7" s="6" customFormat="1" ht="12.75">
      <c r="A24" s="40" t="s">
        <v>124</v>
      </c>
      <c r="B24" s="40"/>
      <c r="C24" s="40"/>
      <c r="D24" s="77" t="s">
        <v>125</v>
      </c>
      <c r="E24" s="150">
        <f>E25+E27</f>
        <v>387844</v>
      </c>
      <c r="F24" s="79">
        <f>F25+F27</f>
        <v>387690.2</v>
      </c>
      <c r="G24" s="79">
        <f t="shared" si="1"/>
        <v>99.96034488093152</v>
      </c>
    </row>
    <row r="25" spans="1:7" s="6" customFormat="1" ht="12.75">
      <c r="A25" s="155"/>
      <c r="B25" s="81" t="s">
        <v>315</v>
      </c>
      <c r="C25" s="81"/>
      <c r="D25" s="82" t="s">
        <v>314</v>
      </c>
      <c r="E25" s="151">
        <f>E26</f>
        <v>287844</v>
      </c>
      <c r="F25" s="84">
        <f>F26</f>
        <v>287844</v>
      </c>
      <c r="G25" s="79">
        <f t="shared" si="1"/>
        <v>100</v>
      </c>
    </row>
    <row r="26" spans="1:7" s="6" customFormat="1" ht="38.25">
      <c r="A26" s="155"/>
      <c r="B26" s="155"/>
      <c r="C26" s="87" t="s">
        <v>316</v>
      </c>
      <c r="D26" s="116" t="s">
        <v>317</v>
      </c>
      <c r="E26" s="152">
        <v>287844</v>
      </c>
      <c r="F26" s="162">
        <v>287844</v>
      </c>
      <c r="G26" s="162">
        <f t="shared" si="1"/>
        <v>100</v>
      </c>
    </row>
    <row r="27" spans="1:7" s="6" customFormat="1" ht="12.75">
      <c r="A27" s="80"/>
      <c r="B27" s="81" t="s">
        <v>126</v>
      </c>
      <c r="C27" s="81"/>
      <c r="D27" s="82" t="s">
        <v>127</v>
      </c>
      <c r="E27" s="151">
        <f>SUM(E28:E29)</f>
        <v>100000</v>
      </c>
      <c r="F27" s="84">
        <f>F28+F29</f>
        <v>99846.2</v>
      </c>
      <c r="G27" s="79">
        <f t="shared" si="1"/>
        <v>99.8462</v>
      </c>
    </row>
    <row r="28" spans="1:7" s="6" customFormat="1" ht="12.75">
      <c r="A28" s="80"/>
      <c r="B28" s="80"/>
      <c r="C28" s="80" t="s">
        <v>128</v>
      </c>
      <c r="D28" s="85" t="s">
        <v>129</v>
      </c>
      <c r="E28" s="153">
        <v>30000</v>
      </c>
      <c r="F28" s="86">
        <v>30000</v>
      </c>
      <c r="G28" s="88">
        <f t="shared" si="1"/>
        <v>100</v>
      </c>
    </row>
    <row r="29" spans="1:7" s="6" customFormat="1" ht="12.75">
      <c r="A29" s="80"/>
      <c r="B29" s="80"/>
      <c r="C29" s="80" t="s">
        <v>112</v>
      </c>
      <c r="D29" s="85" t="s">
        <v>113</v>
      </c>
      <c r="E29" s="153">
        <v>70000</v>
      </c>
      <c r="F29" s="86">
        <v>69846.2</v>
      </c>
      <c r="G29" s="88">
        <f t="shared" si="1"/>
        <v>99.78028571428571</v>
      </c>
    </row>
    <row r="30" spans="1:7" s="6" customFormat="1" ht="12.75">
      <c r="A30" s="40" t="s">
        <v>11</v>
      </c>
      <c r="B30" s="40"/>
      <c r="C30" s="40"/>
      <c r="D30" s="77" t="s">
        <v>12</v>
      </c>
      <c r="E30" s="150">
        <f>E31+E36</f>
        <v>84000</v>
      </c>
      <c r="F30" s="79">
        <f>F31+F36</f>
        <v>83602.11</v>
      </c>
      <c r="G30" s="79">
        <f t="shared" si="1"/>
        <v>99.52632142857144</v>
      </c>
    </row>
    <row r="31" spans="1:7" s="6" customFormat="1" ht="25.5">
      <c r="A31" s="80"/>
      <c r="B31" s="81" t="s">
        <v>13</v>
      </c>
      <c r="C31" s="81"/>
      <c r="D31" s="82" t="s">
        <v>14</v>
      </c>
      <c r="E31" s="151">
        <f>SUM(E32:E35)</f>
        <v>44000</v>
      </c>
      <c r="F31" s="83">
        <f>SUM(F32:F35)</f>
        <v>43706.18000000001</v>
      </c>
      <c r="G31" s="178">
        <f t="shared" si="1"/>
        <v>99.3322272727273</v>
      </c>
    </row>
    <row r="32" spans="1:7" s="6" customFormat="1" ht="12.75">
      <c r="A32" s="80"/>
      <c r="B32" s="80"/>
      <c r="C32" s="80" t="s">
        <v>120</v>
      </c>
      <c r="D32" s="85" t="s">
        <v>121</v>
      </c>
      <c r="E32" s="153">
        <v>5000</v>
      </c>
      <c r="F32" s="86">
        <v>4900.14</v>
      </c>
      <c r="G32" s="89">
        <f t="shared" si="1"/>
        <v>98.00280000000001</v>
      </c>
    </row>
    <row r="33" spans="1:7" s="6" customFormat="1" ht="12.75">
      <c r="A33" s="80"/>
      <c r="B33" s="80"/>
      <c r="C33" s="80" t="s">
        <v>130</v>
      </c>
      <c r="D33" s="85" t="s">
        <v>131</v>
      </c>
      <c r="E33" s="153">
        <v>4000</v>
      </c>
      <c r="F33" s="86">
        <v>3999.98</v>
      </c>
      <c r="G33" s="89">
        <f t="shared" si="1"/>
        <v>99.9995</v>
      </c>
    </row>
    <row r="34" spans="1:7" s="6" customFormat="1" ht="12.75">
      <c r="A34" s="80"/>
      <c r="B34" s="80"/>
      <c r="C34" s="80" t="s">
        <v>112</v>
      </c>
      <c r="D34" s="85" t="s">
        <v>113</v>
      </c>
      <c r="E34" s="153">
        <v>25000</v>
      </c>
      <c r="F34" s="86">
        <v>24985.83</v>
      </c>
      <c r="G34" s="89">
        <f t="shared" si="1"/>
        <v>99.94332</v>
      </c>
    </row>
    <row r="35" spans="1:7" s="6" customFormat="1" ht="38.25">
      <c r="A35" s="80"/>
      <c r="B35" s="80"/>
      <c r="C35" s="80" t="s">
        <v>318</v>
      </c>
      <c r="D35" s="85" t="s">
        <v>319</v>
      </c>
      <c r="E35" s="153">
        <v>10000</v>
      </c>
      <c r="F35" s="163">
        <v>9820.23</v>
      </c>
      <c r="G35" s="164">
        <f t="shared" si="1"/>
        <v>98.2023</v>
      </c>
    </row>
    <row r="36" spans="1:7" s="6" customFormat="1" ht="12.75">
      <c r="A36" s="80"/>
      <c r="B36" s="81" t="s">
        <v>132</v>
      </c>
      <c r="C36" s="81"/>
      <c r="D36" s="82" t="s">
        <v>32</v>
      </c>
      <c r="E36" s="151">
        <f>SUM(E37:E40)</f>
        <v>40000</v>
      </c>
      <c r="F36" s="84">
        <f>SUM(F37:F40)</f>
        <v>39895.92999999999</v>
      </c>
      <c r="G36" s="84">
        <f t="shared" si="1"/>
        <v>99.73982499999998</v>
      </c>
    </row>
    <row r="37" spans="1:7" s="6" customFormat="1" ht="12.75">
      <c r="A37" s="80"/>
      <c r="B37" s="80"/>
      <c r="C37" s="80" t="s">
        <v>120</v>
      </c>
      <c r="D37" s="85" t="s">
        <v>121</v>
      </c>
      <c r="E37" s="153">
        <v>8000</v>
      </c>
      <c r="F37" s="86">
        <v>7989.58</v>
      </c>
      <c r="G37" s="86">
        <f t="shared" si="1"/>
        <v>99.86975</v>
      </c>
    </row>
    <row r="38" spans="1:7" s="6" customFormat="1" ht="12.75">
      <c r="A38" s="80"/>
      <c r="B38" s="80"/>
      <c r="C38" s="80" t="s">
        <v>130</v>
      </c>
      <c r="D38" s="85" t="s">
        <v>131</v>
      </c>
      <c r="E38" s="153">
        <v>22000</v>
      </c>
      <c r="F38" s="86">
        <v>21999.09</v>
      </c>
      <c r="G38" s="86">
        <f t="shared" si="1"/>
        <v>99.99586363636364</v>
      </c>
    </row>
    <row r="39" spans="1:7" s="6" customFormat="1" ht="12.75">
      <c r="A39" s="80"/>
      <c r="B39" s="80"/>
      <c r="C39" s="80" t="s">
        <v>128</v>
      </c>
      <c r="D39" s="85" t="s">
        <v>129</v>
      </c>
      <c r="E39" s="153">
        <v>5000</v>
      </c>
      <c r="F39" s="86">
        <v>4954.67</v>
      </c>
      <c r="G39" s="86">
        <f t="shared" si="1"/>
        <v>99.0934</v>
      </c>
    </row>
    <row r="40" spans="1:7" s="6" customFormat="1" ht="12.75">
      <c r="A40" s="80"/>
      <c r="B40" s="80"/>
      <c r="C40" s="80" t="s">
        <v>112</v>
      </c>
      <c r="D40" s="85" t="s">
        <v>113</v>
      </c>
      <c r="E40" s="153">
        <v>5000</v>
      </c>
      <c r="F40" s="86">
        <v>4952.59</v>
      </c>
      <c r="G40" s="86">
        <f t="shared" si="1"/>
        <v>99.0518</v>
      </c>
    </row>
    <row r="41" spans="1:7" s="6" customFormat="1" ht="12.75">
      <c r="A41" s="40" t="s">
        <v>133</v>
      </c>
      <c r="B41" s="40"/>
      <c r="C41" s="40"/>
      <c r="D41" s="77" t="s">
        <v>134</v>
      </c>
      <c r="E41" s="150">
        <f>E42+E44+E46</f>
        <v>129690</v>
      </c>
      <c r="F41" s="79">
        <f>F42+F44+F46</f>
        <v>128223.41</v>
      </c>
      <c r="G41" s="79">
        <f t="shared" si="1"/>
        <v>98.86915722106562</v>
      </c>
    </row>
    <row r="42" spans="1:7" s="6" customFormat="1" ht="25.5">
      <c r="A42" s="80"/>
      <c r="B42" s="81" t="s">
        <v>135</v>
      </c>
      <c r="C42" s="81"/>
      <c r="D42" s="82" t="s">
        <v>136</v>
      </c>
      <c r="E42" s="151">
        <f>E43</f>
        <v>98340</v>
      </c>
      <c r="F42" s="178">
        <f>F43</f>
        <v>97608.79</v>
      </c>
      <c r="G42" s="178">
        <f t="shared" si="1"/>
        <v>99.25644702054097</v>
      </c>
    </row>
    <row r="43" spans="1:7" s="6" customFormat="1" ht="12.75">
      <c r="A43" s="80"/>
      <c r="B43" s="80"/>
      <c r="C43" s="80" t="s">
        <v>112</v>
      </c>
      <c r="D43" s="85" t="s">
        <v>113</v>
      </c>
      <c r="E43" s="153">
        <v>98340</v>
      </c>
      <c r="F43" s="86">
        <v>97608.79</v>
      </c>
      <c r="G43" s="86">
        <f t="shared" si="1"/>
        <v>99.25644702054097</v>
      </c>
    </row>
    <row r="44" spans="1:7" s="6" customFormat="1" ht="25.5">
      <c r="A44" s="80"/>
      <c r="B44" s="81" t="s">
        <v>137</v>
      </c>
      <c r="C44" s="81"/>
      <c r="D44" s="82" t="s">
        <v>138</v>
      </c>
      <c r="E44" s="151">
        <f>E45</f>
        <v>28000</v>
      </c>
      <c r="F44" s="178">
        <f>F45</f>
        <v>27765.66</v>
      </c>
      <c r="G44" s="178">
        <f t="shared" si="1"/>
        <v>99.16307142857143</v>
      </c>
    </row>
    <row r="45" spans="1:7" s="6" customFormat="1" ht="12.75">
      <c r="A45" s="80"/>
      <c r="B45" s="80"/>
      <c r="C45" s="80" t="s">
        <v>112</v>
      </c>
      <c r="D45" s="85" t="s">
        <v>113</v>
      </c>
      <c r="E45" s="153">
        <v>28000</v>
      </c>
      <c r="F45" s="86">
        <v>27765.66</v>
      </c>
      <c r="G45" s="86">
        <f t="shared" si="1"/>
        <v>99.16307142857143</v>
      </c>
    </row>
    <row r="46" spans="1:7" s="6" customFormat="1" ht="12.75">
      <c r="A46" s="80"/>
      <c r="B46" s="81" t="s">
        <v>139</v>
      </c>
      <c r="C46" s="81"/>
      <c r="D46" s="82" t="s">
        <v>140</v>
      </c>
      <c r="E46" s="151">
        <f>SUM(E47:E48)</f>
        <v>3350</v>
      </c>
      <c r="F46" s="84">
        <f>F47+F48</f>
        <v>2848.96</v>
      </c>
      <c r="G46" s="84">
        <f t="shared" si="1"/>
        <v>85.04358208955225</v>
      </c>
    </row>
    <row r="47" spans="1:7" s="6" customFormat="1" ht="12.75">
      <c r="A47" s="80"/>
      <c r="B47" s="80"/>
      <c r="C47" s="80" t="s">
        <v>120</v>
      </c>
      <c r="D47" s="85" t="s">
        <v>121</v>
      </c>
      <c r="E47" s="153">
        <v>2200</v>
      </c>
      <c r="F47" s="86">
        <v>1698.96</v>
      </c>
      <c r="G47" s="86">
        <f t="shared" si="1"/>
        <v>77.22545454545455</v>
      </c>
    </row>
    <row r="48" spans="1:7" s="6" customFormat="1" ht="12.75">
      <c r="A48" s="80"/>
      <c r="B48" s="80"/>
      <c r="C48" s="80" t="s">
        <v>112</v>
      </c>
      <c r="D48" s="85" t="s">
        <v>113</v>
      </c>
      <c r="E48" s="153">
        <v>1150</v>
      </c>
      <c r="F48" s="86">
        <v>1150</v>
      </c>
      <c r="G48" s="86">
        <f t="shared" si="1"/>
        <v>100</v>
      </c>
    </row>
    <row r="49" spans="1:7" s="6" customFormat="1" ht="12.75">
      <c r="A49" s="40" t="s">
        <v>21</v>
      </c>
      <c r="B49" s="40"/>
      <c r="C49" s="40"/>
      <c r="D49" s="77" t="s">
        <v>22</v>
      </c>
      <c r="E49" s="150">
        <f>E50+E54+E60+E88+E90+E81</f>
        <v>1680205</v>
      </c>
      <c r="F49" s="79">
        <f>F50+F54+F60+F88+F90+F81</f>
        <v>1600305.5900000003</v>
      </c>
      <c r="G49" s="79">
        <f aca="true" t="shared" si="2" ref="G49:G80">F49/E49%</f>
        <v>95.24466300243127</v>
      </c>
    </row>
    <row r="50" spans="1:7" s="6" customFormat="1" ht="12.75">
      <c r="A50" s="80"/>
      <c r="B50" s="81" t="s">
        <v>23</v>
      </c>
      <c r="C50" s="81"/>
      <c r="D50" s="82" t="s">
        <v>24</v>
      </c>
      <c r="E50" s="151">
        <f>SUM(E51:E53)</f>
        <v>35000</v>
      </c>
      <c r="F50" s="84">
        <f>F51+F52+F53</f>
        <v>35000</v>
      </c>
      <c r="G50" s="84">
        <f t="shared" si="2"/>
        <v>100</v>
      </c>
    </row>
    <row r="51" spans="1:7" s="6" customFormat="1" ht="25.5">
      <c r="A51" s="80"/>
      <c r="B51" s="80"/>
      <c r="C51" s="80" t="s">
        <v>141</v>
      </c>
      <c r="D51" s="85" t="s">
        <v>142</v>
      </c>
      <c r="E51" s="153">
        <v>29788</v>
      </c>
      <c r="F51" s="163">
        <v>29788</v>
      </c>
      <c r="G51" s="163">
        <f t="shared" si="2"/>
        <v>100</v>
      </c>
    </row>
    <row r="52" spans="1:7" s="6" customFormat="1" ht="12.75">
      <c r="A52" s="80"/>
      <c r="B52" s="80"/>
      <c r="C52" s="80" t="s">
        <v>143</v>
      </c>
      <c r="D52" s="85" t="s">
        <v>144</v>
      </c>
      <c r="E52" s="153">
        <v>4500</v>
      </c>
      <c r="F52" s="86">
        <v>4500</v>
      </c>
      <c r="G52" s="86">
        <f t="shared" si="2"/>
        <v>100</v>
      </c>
    </row>
    <row r="53" spans="1:7" s="6" customFormat="1" ht="12.75">
      <c r="A53" s="80"/>
      <c r="B53" s="80"/>
      <c r="C53" s="80" t="s">
        <v>145</v>
      </c>
      <c r="D53" s="85" t="s">
        <v>146</v>
      </c>
      <c r="E53" s="153">
        <v>712</v>
      </c>
      <c r="F53" s="86">
        <v>712</v>
      </c>
      <c r="G53" s="86">
        <f t="shared" si="2"/>
        <v>100</v>
      </c>
    </row>
    <row r="54" spans="1:7" s="6" customFormat="1" ht="25.5">
      <c r="A54" s="80"/>
      <c r="B54" s="81" t="s">
        <v>147</v>
      </c>
      <c r="C54" s="81"/>
      <c r="D54" s="82" t="s">
        <v>148</v>
      </c>
      <c r="E54" s="151">
        <f>SUM(E55:E59)</f>
        <v>101240</v>
      </c>
      <c r="F54" s="178">
        <f>SUM(F55:F59)</f>
        <v>101232.6</v>
      </c>
      <c r="G54" s="178">
        <f t="shared" si="2"/>
        <v>99.99269063611221</v>
      </c>
    </row>
    <row r="55" spans="1:7" s="6" customFormat="1" ht="25.5">
      <c r="A55" s="80"/>
      <c r="B55" s="80"/>
      <c r="C55" s="80" t="s">
        <v>149</v>
      </c>
      <c r="D55" s="85" t="s">
        <v>150</v>
      </c>
      <c r="E55" s="153">
        <v>96240</v>
      </c>
      <c r="F55" s="163">
        <v>96240</v>
      </c>
      <c r="G55" s="163">
        <f t="shared" si="2"/>
        <v>100</v>
      </c>
    </row>
    <row r="56" spans="1:7" s="6" customFormat="1" ht="12.75">
      <c r="A56" s="80"/>
      <c r="B56" s="80"/>
      <c r="C56" s="80" t="s">
        <v>120</v>
      </c>
      <c r="D56" s="85" t="s">
        <v>121</v>
      </c>
      <c r="E56" s="153">
        <v>3000</v>
      </c>
      <c r="F56" s="86">
        <v>3000</v>
      </c>
      <c r="G56" s="86">
        <f t="shared" si="2"/>
        <v>100</v>
      </c>
    </row>
    <row r="57" spans="1:7" s="6" customFormat="1" ht="12.75">
      <c r="A57" s="80"/>
      <c r="B57" s="80"/>
      <c r="C57" s="80" t="s">
        <v>151</v>
      </c>
      <c r="D57" s="85" t="s">
        <v>152</v>
      </c>
      <c r="E57" s="153">
        <v>500</v>
      </c>
      <c r="F57" s="86">
        <v>492.6</v>
      </c>
      <c r="G57" s="86">
        <f t="shared" si="2"/>
        <v>98.52000000000001</v>
      </c>
    </row>
    <row r="58" spans="1:7" s="6" customFormat="1" ht="25.5">
      <c r="A58" s="80"/>
      <c r="B58" s="80"/>
      <c r="C58" s="80" t="s">
        <v>153</v>
      </c>
      <c r="D58" s="85" t="s">
        <v>154</v>
      </c>
      <c r="E58" s="153">
        <v>1000</v>
      </c>
      <c r="F58" s="163">
        <v>1000</v>
      </c>
      <c r="G58" s="163">
        <f t="shared" si="2"/>
        <v>100</v>
      </c>
    </row>
    <row r="59" spans="1:9" s="6" customFormat="1" ht="38.25">
      <c r="A59" s="80"/>
      <c r="B59" s="80"/>
      <c r="C59" s="80" t="s">
        <v>155</v>
      </c>
      <c r="D59" s="85" t="s">
        <v>156</v>
      </c>
      <c r="E59" s="153">
        <v>500</v>
      </c>
      <c r="F59" s="163">
        <v>500</v>
      </c>
      <c r="G59" s="163">
        <f t="shared" si="2"/>
        <v>100</v>
      </c>
      <c r="H59" s="71"/>
      <c r="I59" s="71"/>
    </row>
    <row r="60" spans="1:9" s="6" customFormat="1" ht="25.5">
      <c r="A60" s="80"/>
      <c r="B60" s="81" t="s">
        <v>27</v>
      </c>
      <c r="C60" s="81"/>
      <c r="D60" s="82" t="s">
        <v>28</v>
      </c>
      <c r="E60" s="151">
        <f>SUM(E61:E80)</f>
        <v>1218035</v>
      </c>
      <c r="F60" s="178">
        <f>SUM(F61:F80)</f>
        <v>1149529.5300000003</v>
      </c>
      <c r="G60" s="179">
        <f t="shared" si="2"/>
        <v>94.37573879239925</v>
      </c>
      <c r="H60" s="130"/>
      <c r="I60" s="71"/>
    </row>
    <row r="61" spans="1:9" s="6" customFormat="1" ht="25.5">
      <c r="A61" s="80"/>
      <c r="B61" s="80"/>
      <c r="C61" s="80" t="s">
        <v>141</v>
      </c>
      <c r="D61" s="85" t="s">
        <v>142</v>
      </c>
      <c r="E61" s="153">
        <v>714635</v>
      </c>
      <c r="F61" s="163">
        <v>680549.36</v>
      </c>
      <c r="G61" s="163">
        <f t="shared" si="2"/>
        <v>95.23034276238918</v>
      </c>
      <c r="H61" s="72"/>
      <c r="I61" s="71"/>
    </row>
    <row r="62" spans="1:9" s="6" customFormat="1" ht="12.75">
      <c r="A62" s="80"/>
      <c r="B62" s="80"/>
      <c r="C62" s="80" t="s">
        <v>157</v>
      </c>
      <c r="D62" s="85" t="s">
        <v>158</v>
      </c>
      <c r="E62" s="153">
        <v>58365</v>
      </c>
      <c r="F62" s="86">
        <v>58364.97</v>
      </c>
      <c r="G62" s="86">
        <f t="shared" si="2"/>
        <v>99.9999485993318</v>
      </c>
      <c r="H62" s="73"/>
      <c r="I62" s="71"/>
    </row>
    <row r="63" spans="1:9" s="6" customFormat="1" ht="12.75">
      <c r="A63" s="80"/>
      <c r="B63" s="80"/>
      <c r="C63" s="80" t="s">
        <v>143</v>
      </c>
      <c r="D63" s="85" t="s">
        <v>144</v>
      </c>
      <c r="E63" s="153">
        <v>113250</v>
      </c>
      <c r="F63" s="86">
        <v>91647.39</v>
      </c>
      <c r="G63" s="86">
        <f t="shared" si="2"/>
        <v>80.9248476821192</v>
      </c>
      <c r="H63" s="73"/>
      <c r="I63" s="71"/>
    </row>
    <row r="64" spans="1:9" s="6" customFormat="1" ht="12.75">
      <c r="A64" s="80"/>
      <c r="B64" s="80"/>
      <c r="C64" s="80" t="s">
        <v>145</v>
      </c>
      <c r="D64" s="85" t="s">
        <v>146</v>
      </c>
      <c r="E64" s="153">
        <v>14380</v>
      </c>
      <c r="F64" s="86">
        <v>11516.38</v>
      </c>
      <c r="G64" s="86">
        <f t="shared" si="2"/>
        <v>80.08609179415855</v>
      </c>
      <c r="H64" s="73"/>
      <c r="I64" s="71"/>
    </row>
    <row r="65" spans="1:9" s="6" customFormat="1" ht="38.25">
      <c r="A65" s="80"/>
      <c r="B65" s="80"/>
      <c r="C65" s="80" t="s">
        <v>159</v>
      </c>
      <c r="D65" s="85" t="s">
        <v>160</v>
      </c>
      <c r="E65" s="153">
        <v>9700</v>
      </c>
      <c r="F65" s="163">
        <v>8017</v>
      </c>
      <c r="G65" s="163">
        <f t="shared" si="2"/>
        <v>82.64948453608247</v>
      </c>
      <c r="H65" s="71"/>
      <c r="I65" s="71"/>
    </row>
    <row r="66" spans="1:7" s="6" customFormat="1" ht="12.75">
      <c r="A66" s="80"/>
      <c r="B66" s="80"/>
      <c r="C66" s="80" t="s">
        <v>118</v>
      </c>
      <c r="D66" s="85" t="s">
        <v>119</v>
      </c>
      <c r="E66" s="153">
        <v>40000</v>
      </c>
      <c r="F66" s="86">
        <v>39257.22</v>
      </c>
      <c r="G66" s="86">
        <f t="shared" si="2"/>
        <v>98.14305</v>
      </c>
    </row>
    <row r="67" spans="1:7" s="6" customFormat="1" ht="12.75">
      <c r="A67" s="80"/>
      <c r="B67" s="80"/>
      <c r="C67" s="80" t="s">
        <v>120</v>
      </c>
      <c r="D67" s="85" t="s">
        <v>121</v>
      </c>
      <c r="E67" s="153">
        <v>45000</v>
      </c>
      <c r="F67" s="86">
        <v>42680.03</v>
      </c>
      <c r="G67" s="86">
        <f t="shared" si="2"/>
        <v>94.8445111111111</v>
      </c>
    </row>
    <row r="68" spans="1:7" s="6" customFormat="1" ht="12.75">
      <c r="A68" s="80"/>
      <c r="B68" s="80"/>
      <c r="C68" s="80" t="s">
        <v>130</v>
      </c>
      <c r="D68" s="85" t="s">
        <v>131</v>
      </c>
      <c r="E68" s="153">
        <v>17500</v>
      </c>
      <c r="F68" s="86">
        <v>17499.65</v>
      </c>
      <c r="G68" s="86">
        <f t="shared" si="2"/>
        <v>99.998</v>
      </c>
    </row>
    <row r="69" spans="1:7" s="6" customFormat="1" ht="12.75">
      <c r="A69" s="80"/>
      <c r="B69" s="80"/>
      <c r="C69" s="80" t="s">
        <v>128</v>
      </c>
      <c r="D69" s="85" t="s">
        <v>129</v>
      </c>
      <c r="E69" s="153">
        <v>406</v>
      </c>
      <c r="F69" s="86">
        <v>405.62</v>
      </c>
      <c r="G69" s="86">
        <f t="shared" si="2"/>
        <v>99.9064039408867</v>
      </c>
    </row>
    <row r="70" spans="1:7" s="6" customFormat="1" ht="12.75">
      <c r="A70" s="80"/>
      <c r="B70" s="80"/>
      <c r="C70" s="80" t="s">
        <v>161</v>
      </c>
      <c r="D70" s="85" t="s">
        <v>162</v>
      </c>
      <c r="E70" s="153">
        <v>2000</v>
      </c>
      <c r="F70" s="86">
        <v>1815.5</v>
      </c>
      <c r="G70" s="86">
        <f t="shared" si="2"/>
        <v>90.775</v>
      </c>
    </row>
    <row r="71" spans="1:7" s="6" customFormat="1" ht="12.75">
      <c r="A71" s="80"/>
      <c r="B71" s="80"/>
      <c r="C71" s="80" t="s">
        <v>112</v>
      </c>
      <c r="D71" s="85" t="s">
        <v>113</v>
      </c>
      <c r="E71" s="153">
        <v>90000</v>
      </c>
      <c r="F71" s="86">
        <v>89968.54</v>
      </c>
      <c r="G71" s="86">
        <f t="shared" si="2"/>
        <v>99.96504444444443</v>
      </c>
    </row>
    <row r="72" spans="1:7" s="6" customFormat="1" ht="25.5">
      <c r="A72" s="80"/>
      <c r="B72" s="80"/>
      <c r="C72" s="80" t="s">
        <v>163</v>
      </c>
      <c r="D72" s="85" t="s">
        <v>164</v>
      </c>
      <c r="E72" s="153">
        <v>15094</v>
      </c>
      <c r="F72" s="163">
        <v>15046.43</v>
      </c>
      <c r="G72" s="163">
        <f t="shared" si="2"/>
        <v>99.68484165893733</v>
      </c>
    </row>
    <row r="73" spans="1:7" s="6" customFormat="1" ht="38.25">
      <c r="A73" s="80"/>
      <c r="B73" s="80"/>
      <c r="C73" s="80" t="s">
        <v>165</v>
      </c>
      <c r="D73" s="85" t="s">
        <v>166</v>
      </c>
      <c r="E73" s="153">
        <v>4500</v>
      </c>
      <c r="F73" s="163">
        <v>3731.03</v>
      </c>
      <c r="G73" s="163">
        <f t="shared" si="2"/>
        <v>82.91177777777779</v>
      </c>
    </row>
    <row r="74" spans="1:7" s="6" customFormat="1" ht="38.25">
      <c r="A74" s="80"/>
      <c r="B74" s="80"/>
      <c r="C74" s="80" t="s">
        <v>167</v>
      </c>
      <c r="D74" s="85" t="s">
        <v>168</v>
      </c>
      <c r="E74" s="153">
        <v>14600</v>
      </c>
      <c r="F74" s="163">
        <v>13165.91</v>
      </c>
      <c r="G74" s="163">
        <f t="shared" si="2"/>
        <v>90.17746575342466</v>
      </c>
    </row>
    <row r="75" spans="1:7" s="6" customFormat="1" ht="12.75">
      <c r="A75" s="80"/>
      <c r="B75" s="80"/>
      <c r="C75" s="80" t="s">
        <v>151</v>
      </c>
      <c r="D75" s="85" t="s">
        <v>152</v>
      </c>
      <c r="E75" s="153">
        <v>26300</v>
      </c>
      <c r="F75" s="86">
        <v>24834.25</v>
      </c>
      <c r="G75" s="86">
        <f t="shared" si="2"/>
        <v>94.42680608365019</v>
      </c>
    </row>
    <row r="76" spans="1:7" s="6" customFormat="1" ht="12.75">
      <c r="A76" s="80"/>
      <c r="B76" s="80"/>
      <c r="C76" s="80" t="s">
        <v>122</v>
      </c>
      <c r="D76" s="85" t="s">
        <v>123</v>
      </c>
      <c r="E76" s="153">
        <v>7000</v>
      </c>
      <c r="F76" s="86">
        <v>7000</v>
      </c>
      <c r="G76" s="86">
        <f t="shared" si="2"/>
        <v>100</v>
      </c>
    </row>
    <row r="77" spans="1:7" s="6" customFormat="1" ht="25.5">
      <c r="A77" s="80"/>
      <c r="B77" s="80"/>
      <c r="C77" s="80" t="s">
        <v>169</v>
      </c>
      <c r="D77" s="85" t="s">
        <v>170</v>
      </c>
      <c r="E77" s="153">
        <v>29905</v>
      </c>
      <c r="F77" s="163">
        <v>29905</v>
      </c>
      <c r="G77" s="163">
        <f t="shared" si="2"/>
        <v>100</v>
      </c>
    </row>
    <row r="78" spans="1:7" s="6" customFormat="1" ht="25.5">
      <c r="A78" s="80"/>
      <c r="B78" s="80"/>
      <c r="C78" s="80" t="s">
        <v>153</v>
      </c>
      <c r="D78" s="85" t="s">
        <v>154</v>
      </c>
      <c r="E78" s="153">
        <v>7400</v>
      </c>
      <c r="F78" s="163">
        <v>6544.12</v>
      </c>
      <c r="G78" s="163">
        <f t="shared" si="2"/>
        <v>88.43405405405406</v>
      </c>
    </row>
    <row r="79" spans="1:7" s="6" customFormat="1" ht="38.25">
      <c r="A79" s="80"/>
      <c r="B79" s="80"/>
      <c r="C79" s="80" t="s">
        <v>155</v>
      </c>
      <c r="D79" s="85" t="s">
        <v>156</v>
      </c>
      <c r="E79" s="153">
        <v>2000</v>
      </c>
      <c r="F79" s="163">
        <v>1582.04</v>
      </c>
      <c r="G79" s="163">
        <f t="shared" si="2"/>
        <v>79.102</v>
      </c>
    </row>
    <row r="80" spans="1:7" s="6" customFormat="1" ht="25.5">
      <c r="A80" s="80"/>
      <c r="B80" s="80"/>
      <c r="C80" s="80" t="s">
        <v>171</v>
      </c>
      <c r="D80" s="85" t="s">
        <v>172</v>
      </c>
      <c r="E80" s="153">
        <v>6000</v>
      </c>
      <c r="F80" s="163">
        <v>5999.09</v>
      </c>
      <c r="G80" s="163">
        <f t="shared" si="2"/>
        <v>99.98483333333334</v>
      </c>
    </row>
    <row r="81" spans="1:7" s="6" customFormat="1" ht="12.75">
      <c r="A81" s="80"/>
      <c r="B81" s="180" t="s">
        <v>328</v>
      </c>
      <c r="C81" s="180"/>
      <c r="D81" s="181" t="s">
        <v>339</v>
      </c>
      <c r="E81" s="184">
        <f>SUM(E82:E87)</f>
        <v>9128</v>
      </c>
      <c r="F81" s="184">
        <f>SUM(F82:F87)</f>
        <v>9128</v>
      </c>
      <c r="G81" s="183">
        <f>F81/E81%</f>
        <v>100</v>
      </c>
    </row>
    <row r="82" spans="1:7" s="6" customFormat="1" ht="25.5">
      <c r="A82" s="80"/>
      <c r="B82" s="80"/>
      <c r="C82" s="80" t="s">
        <v>198</v>
      </c>
      <c r="D82" s="85" t="s">
        <v>199</v>
      </c>
      <c r="E82" s="153">
        <v>5760</v>
      </c>
      <c r="F82" s="163">
        <v>5760</v>
      </c>
      <c r="G82" s="163">
        <v>100</v>
      </c>
    </row>
    <row r="83" spans="1:7" s="6" customFormat="1" ht="12.75">
      <c r="A83" s="80"/>
      <c r="B83" s="80"/>
      <c r="C83" s="80" t="s">
        <v>143</v>
      </c>
      <c r="D83" s="85" t="s">
        <v>144</v>
      </c>
      <c r="E83" s="153">
        <v>875</v>
      </c>
      <c r="F83" s="163">
        <v>875</v>
      </c>
      <c r="G83" s="163">
        <v>100</v>
      </c>
    </row>
    <row r="84" spans="1:7" s="6" customFormat="1" ht="12.75">
      <c r="A84" s="80"/>
      <c r="B84" s="80"/>
      <c r="C84" s="80" t="s">
        <v>145</v>
      </c>
      <c r="D84" s="85" t="s">
        <v>146</v>
      </c>
      <c r="E84" s="153">
        <v>141</v>
      </c>
      <c r="F84" s="163">
        <v>141</v>
      </c>
      <c r="G84" s="163">
        <v>100</v>
      </c>
    </row>
    <row r="85" spans="1:7" s="6" customFormat="1" ht="12.75">
      <c r="A85" s="80"/>
      <c r="B85" s="80"/>
      <c r="C85" s="80" t="s">
        <v>118</v>
      </c>
      <c r="D85" s="85" t="s">
        <v>119</v>
      </c>
      <c r="E85" s="153">
        <v>1152</v>
      </c>
      <c r="F85" s="163">
        <v>1152</v>
      </c>
      <c r="G85" s="163">
        <v>100</v>
      </c>
    </row>
    <row r="86" spans="1:7" s="6" customFormat="1" ht="12.75">
      <c r="A86" s="80"/>
      <c r="B86" s="80"/>
      <c r="C86" s="80" t="s">
        <v>151</v>
      </c>
      <c r="D86" s="85" t="s">
        <v>152</v>
      </c>
      <c r="E86" s="153">
        <v>341</v>
      </c>
      <c r="F86" s="163">
        <v>341</v>
      </c>
      <c r="G86" s="163">
        <v>100</v>
      </c>
    </row>
    <row r="87" spans="1:7" s="6" customFormat="1" ht="38.25">
      <c r="A87" s="80"/>
      <c r="B87" s="80"/>
      <c r="C87" s="80" t="s">
        <v>155</v>
      </c>
      <c r="D87" s="85" t="s">
        <v>156</v>
      </c>
      <c r="E87" s="153">
        <v>859</v>
      </c>
      <c r="F87" s="163">
        <v>859</v>
      </c>
      <c r="G87" s="163">
        <v>100</v>
      </c>
    </row>
    <row r="88" spans="1:7" s="6" customFormat="1" ht="25.5">
      <c r="A88" s="80"/>
      <c r="B88" s="81" t="s">
        <v>175</v>
      </c>
      <c r="C88" s="81"/>
      <c r="D88" s="82" t="s">
        <v>176</v>
      </c>
      <c r="E88" s="151">
        <f>E89</f>
        <v>7300</v>
      </c>
      <c r="F88" s="178">
        <f>F89</f>
        <v>6027</v>
      </c>
      <c r="G88" s="179">
        <f aca="true" t="shared" si="3" ref="G88:G122">F88/E88%</f>
        <v>82.56164383561644</v>
      </c>
    </row>
    <row r="89" spans="1:7" s="6" customFormat="1" ht="76.5">
      <c r="A89" s="80"/>
      <c r="B89" s="80"/>
      <c r="C89" s="80" t="s">
        <v>177</v>
      </c>
      <c r="D89" s="85" t="s">
        <v>178</v>
      </c>
      <c r="E89" s="153">
        <v>7300</v>
      </c>
      <c r="F89" s="163">
        <v>6027</v>
      </c>
      <c r="G89" s="163">
        <f t="shared" si="3"/>
        <v>82.56164383561644</v>
      </c>
    </row>
    <row r="90" spans="1:7" s="6" customFormat="1" ht="12.75">
      <c r="A90" s="80"/>
      <c r="B90" s="81" t="s">
        <v>31</v>
      </c>
      <c r="C90" s="81"/>
      <c r="D90" s="82" t="s">
        <v>32</v>
      </c>
      <c r="E90" s="151">
        <f>SUM(E91:E100)</f>
        <v>309502</v>
      </c>
      <c r="F90" s="84">
        <f>SUM(F91:F100)</f>
        <v>299388.45999999996</v>
      </c>
      <c r="G90" s="91">
        <f t="shared" si="3"/>
        <v>96.73231836950971</v>
      </c>
    </row>
    <row r="91" spans="1:7" s="6" customFormat="1" ht="63.75">
      <c r="A91" s="80"/>
      <c r="B91" s="87"/>
      <c r="C91" s="87" t="s">
        <v>245</v>
      </c>
      <c r="D91" s="116" t="s">
        <v>246</v>
      </c>
      <c r="E91" s="152">
        <v>14421</v>
      </c>
      <c r="F91" s="162">
        <v>14200.05</v>
      </c>
      <c r="G91" s="64">
        <f t="shared" si="3"/>
        <v>98.46785937174953</v>
      </c>
    </row>
    <row r="92" spans="1:7" s="6" customFormat="1" ht="25.5">
      <c r="A92" s="80"/>
      <c r="B92" s="80"/>
      <c r="C92" s="80" t="s">
        <v>149</v>
      </c>
      <c r="D92" s="85" t="s">
        <v>150</v>
      </c>
      <c r="E92" s="153">
        <v>20000</v>
      </c>
      <c r="F92" s="163">
        <v>20000</v>
      </c>
      <c r="G92" s="64">
        <f t="shared" si="3"/>
        <v>100</v>
      </c>
    </row>
    <row r="93" spans="1:7" s="6" customFormat="1" ht="25.5">
      <c r="A93" s="80"/>
      <c r="B93" s="80"/>
      <c r="C93" s="80" t="s">
        <v>141</v>
      </c>
      <c r="D93" s="85" t="s">
        <v>142</v>
      </c>
      <c r="E93" s="153">
        <v>63000</v>
      </c>
      <c r="F93" s="163">
        <v>59992.2</v>
      </c>
      <c r="G93" s="64">
        <f t="shared" si="3"/>
        <v>95.22571428571428</v>
      </c>
    </row>
    <row r="94" spans="1:7" s="6" customFormat="1" ht="12.75">
      <c r="A94" s="80"/>
      <c r="B94" s="80"/>
      <c r="C94" s="80" t="s">
        <v>157</v>
      </c>
      <c r="D94" s="85" t="s">
        <v>158</v>
      </c>
      <c r="E94" s="153">
        <v>2985</v>
      </c>
      <c r="F94" s="86">
        <v>2984.74</v>
      </c>
      <c r="G94" s="92">
        <f t="shared" si="3"/>
        <v>99.99128978224455</v>
      </c>
    </row>
    <row r="95" spans="1:7" s="6" customFormat="1" ht="12.75">
      <c r="A95" s="80"/>
      <c r="B95" s="80"/>
      <c r="C95" s="80" t="s">
        <v>143</v>
      </c>
      <c r="D95" s="85" t="s">
        <v>144</v>
      </c>
      <c r="E95" s="153">
        <v>13800</v>
      </c>
      <c r="F95" s="86">
        <v>8305.53</v>
      </c>
      <c r="G95" s="92">
        <f t="shared" si="3"/>
        <v>60.185</v>
      </c>
    </row>
    <row r="96" spans="1:7" s="6" customFormat="1" ht="12.75">
      <c r="A96" s="80"/>
      <c r="B96" s="80"/>
      <c r="C96" s="80" t="s">
        <v>145</v>
      </c>
      <c r="D96" s="85" t="s">
        <v>146</v>
      </c>
      <c r="E96" s="153">
        <v>4980</v>
      </c>
      <c r="F96" s="86">
        <v>3937.73</v>
      </c>
      <c r="G96" s="92">
        <f t="shared" si="3"/>
        <v>79.07088353413656</v>
      </c>
    </row>
    <row r="97" spans="1:7" s="6" customFormat="1" ht="12.75">
      <c r="A97" s="80"/>
      <c r="B97" s="80"/>
      <c r="C97" s="80" t="s">
        <v>161</v>
      </c>
      <c r="D97" s="85" t="s">
        <v>162</v>
      </c>
      <c r="E97" s="153">
        <v>1200</v>
      </c>
      <c r="F97" s="86">
        <v>1052.28</v>
      </c>
      <c r="G97" s="92">
        <f t="shared" si="3"/>
        <v>87.69</v>
      </c>
    </row>
    <row r="98" spans="1:7" s="6" customFormat="1" ht="12.75">
      <c r="A98" s="80"/>
      <c r="B98" s="80"/>
      <c r="C98" s="80" t="s">
        <v>112</v>
      </c>
      <c r="D98" s="85" t="s">
        <v>113</v>
      </c>
      <c r="E98" s="153">
        <v>11000</v>
      </c>
      <c r="F98" s="86">
        <v>10996.65</v>
      </c>
      <c r="G98" s="92">
        <f t="shared" si="3"/>
        <v>99.96954545454545</v>
      </c>
    </row>
    <row r="99" spans="1:7" s="6" customFormat="1" ht="12.75">
      <c r="A99" s="80"/>
      <c r="B99" s="80"/>
      <c r="C99" s="80" t="s">
        <v>122</v>
      </c>
      <c r="D99" s="85" t="s">
        <v>123</v>
      </c>
      <c r="E99" s="153">
        <v>21500</v>
      </c>
      <c r="F99" s="86">
        <v>21349.84</v>
      </c>
      <c r="G99" s="92">
        <f t="shared" si="3"/>
        <v>99.30158139534883</v>
      </c>
    </row>
    <row r="100" spans="1:7" s="6" customFormat="1" ht="63.75">
      <c r="A100" s="80"/>
      <c r="B100" s="80"/>
      <c r="C100" s="80" t="s">
        <v>284</v>
      </c>
      <c r="D100" s="85" t="s">
        <v>246</v>
      </c>
      <c r="E100" s="153">
        <v>156616</v>
      </c>
      <c r="F100" s="163">
        <v>156569.44</v>
      </c>
      <c r="G100" s="64">
        <f t="shared" si="3"/>
        <v>99.97027123665525</v>
      </c>
    </row>
    <row r="101" spans="1:7" s="6" customFormat="1" ht="38.25">
      <c r="A101" s="40" t="s">
        <v>93</v>
      </c>
      <c r="B101" s="40"/>
      <c r="C101" s="40"/>
      <c r="D101" s="77" t="s">
        <v>179</v>
      </c>
      <c r="E101" s="150">
        <f>E102+E104+E110</f>
        <v>31823</v>
      </c>
      <c r="F101" s="78">
        <f>F102+F104+F110</f>
        <v>23066</v>
      </c>
      <c r="G101" s="159">
        <f t="shared" si="3"/>
        <v>72.48216698614209</v>
      </c>
    </row>
    <row r="102" spans="1:7" s="6" customFormat="1" ht="25.5">
      <c r="A102" s="80"/>
      <c r="B102" s="81" t="s">
        <v>94</v>
      </c>
      <c r="C102" s="81"/>
      <c r="D102" s="82" t="s">
        <v>180</v>
      </c>
      <c r="E102" s="185">
        <v>800</v>
      </c>
      <c r="F102" s="186">
        <v>800</v>
      </c>
      <c r="G102" s="186">
        <f t="shared" si="3"/>
        <v>100</v>
      </c>
    </row>
    <row r="103" spans="1:7" s="6" customFormat="1" ht="12.75">
      <c r="A103" s="80"/>
      <c r="B103" s="80"/>
      <c r="C103" s="80" t="s">
        <v>120</v>
      </c>
      <c r="D103" s="85" t="s">
        <v>121</v>
      </c>
      <c r="E103" s="187">
        <v>800</v>
      </c>
      <c r="F103" s="188">
        <v>800</v>
      </c>
      <c r="G103" s="188">
        <f t="shared" si="3"/>
        <v>100</v>
      </c>
    </row>
    <row r="104" spans="1:7" s="6" customFormat="1" ht="25.5">
      <c r="A104" s="80"/>
      <c r="B104" s="117" t="s">
        <v>304</v>
      </c>
      <c r="C104" s="117"/>
      <c r="D104" s="118" t="s">
        <v>320</v>
      </c>
      <c r="E104" s="154">
        <f>SUM(E105:E109)</f>
        <v>11634</v>
      </c>
      <c r="F104" s="189">
        <f>SUM(F105:F109)</f>
        <v>11634</v>
      </c>
      <c r="G104" s="189">
        <f t="shared" si="3"/>
        <v>100</v>
      </c>
    </row>
    <row r="105" spans="1:7" s="6" customFormat="1" ht="25.5">
      <c r="A105" s="80"/>
      <c r="B105" s="80"/>
      <c r="C105" s="80" t="s">
        <v>149</v>
      </c>
      <c r="D105" s="85" t="s">
        <v>150</v>
      </c>
      <c r="E105" s="153">
        <v>4320</v>
      </c>
      <c r="F105" s="86">
        <v>4320</v>
      </c>
      <c r="G105" s="86">
        <f t="shared" si="3"/>
        <v>100</v>
      </c>
    </row>
    <row r="106" spans="1:7" s="6" customFormat="1" ht="12.75">
      <c r="A106" s="80"/>
      <c r="B106" s="80"/>
      <c r="C106" s="80" t="s">
        <v>118</v>
      </c>
      <c r="D106" s="85" t="s">
        <v>119</v>
      </c>
      <c r="E106" s="153">
        <v>1185</v>
      </c>
      <c r="F106" s="86">
        <v>1185</v>
      </c>
      <c r="G106" s="86">
        <f t="shared" si="3"/>
        <v>100</v>
      </c>
    </row>
    <row r="107" spans="1:7" s="6" customFormat="1" ht="12.75">
      <c r="A107" s="80"/>
      <c r="B107" s="80"/>
      <c r="C107" s="80" t="s">
        <v>120</v>
      </c>
      <c r="D107" s="85" t="s">
        <v>121</v>
      </c>
      <c r="E107" s="153">
        <v>4190</v>
      </c>
      <c r="F107" s="86">
        <v>4190</v>
      </c>
      <c r="G107" s="86">
        <f t="shared" si="3"/>
        <v>100</v>
      </c>
    </row>
    <row r="108" spans="1:7" s="6" customFormat="1" ht="12.75">
      <c r="A108" s="80"/>
      <c r="B108" s="80"/>
      <c r="C108" s="80" t="s">
        <v>112</v>
      </c>
      <c r="D108" s="85" t="s">
        <v>113</v>
      </c>
      <c r="E108" s="153">
        <v>739</v>
      </c>
      <c r="F108" s="86">
        <v>739</v>
      </c>
      <c r="G108" s="86">
        <f t="shared" si="3"/>
        <v>100</v>
      </c>
    </row>
    <row r="109" spans="1:7" s="6" customFormat="1" ht="12.75">
      <c r="A109" s="80"/>
      <c r="B109" s="80"/>
      <c r="C109" s="80" t="s">
        <v>151</v>
      </c>
      <c r="D109" s="85" t="s">
        <v>152</v>
      </c>
      <c r="E109" s="153">
        <v>1200</v>
      </c>
      <c r="F109" s="86">
        <v>1200</v>
      </c>
      <c r="G109" s="86">
        <f t="shared" si="3"/>
        <v>100</v>
      </c>
    </row>
    <row r="110" spans="1:7" s="6" customFormat="1" ht="12.75">
      <c r="A110" s="80"/>
      <c r="B110" s="180" t="s">
        <v>330</v>
      </c>
      <c r="C110" s="180"/>
      <c r="D110" s="181" t="s">
        <v>340</v>
      </c>
      <c r="E110" s="182">
        <f>SUM(E111:E115)</f>
        <v>19389</v>
      </c>
      <c r="F110" s="190">
        <f>SUM(F111:F115)</f>
        <v>10632</v>
      </c>
      <c r="G110" s="190">
        <f aca="true" t="shared" si="4" ref="G110:G115">F110/E110%</f>
        <v>54.83521584403528</v>
      </c>
    </row>
    <row r="111" spans="1:7" s="6" customFormat="1" ht="25.5">
      <c r="A111" s="80"/>
      <c r="B111" s="80"/>
      <c r="C111" s="80" t="s">
        <v>149</v>
      </c>
      <c r="D111" s="85" t="s">
        <v>150</v>
      </c>
      <c r="E111" s="153">
        <v>11300</v>
      </c>
      <c r="F111" s="163">
        <v>4840</v>
      </c>
      <c r="G111" s="163">
        <f t="shared" si="4"/>
        <v>42.83185840707964</v>
      </c>
    </row>
    <row r="112" spans="1:7" s="6" customFormat="1" ht="12.75">
      <c r="A112" s="80"/>
      <c r="B112" s="80"/>
      <c r="C112" s="80" t="s">
        <v>118</v>
      </c>
      <c r="D112" s="85" t="s">
        <v>119</v>
      </c>
      <c r="E112" s="153">
        <v>3035</v>
      </c>
      <c r="F112" s="86">
        <v>1950</v>
      </c>
      <c r="G112" s="163">
        <f t="shared" si="4"/>
        <v>64.2504118616145</v>
      </c>
    </row>
    <row r="113" spans="1:7" s="6" customFormat="1" ht="12.75">
      <c r="A113" s="80"/>
      <c r="B113" s="80"/>
      <c r="C113" s="80" t="s">
        <v>120</v>
      </c>
      <c r="D113" s="85" t="s">
        <v>121</v>
      </c>
      <c r="E113" s="153">
        <v>1310</v>
      </c>
      <c r="F113" s="86">
        <v>1010</v>
      </c>
      <c r="G113" s="163">
        <f t="shared" si="4"/>
        <v>77.09923664122138</v>
      </c>
    </row>
    <row r="114" spans="1:7" s="6" customFormat="1" ht="12.75">
      <c r="A114" s="80"/>
      <c r="B114" s="80"/>
      <c r="C114" s="80" t="s">
        <v>112</v>
      </c>
      <c r="D114" s="85" t="s">
        <v>113</v>
      </c>
      <c r="E114" s="153">
        <v>2744</v>
      </c>
      <c r="F114" s="86">
        <v>2132</v>
      </c>
      <c r="G114" s="163">
        <f t="shared" si="4"/>
        <v>77.69679300291544</v>
      </c>
    </row>
    <row r="115" spans="1:7" s="6" customFormat="1" ht="12.75">
      <c r="A115" s="80"/>
      <c r="B115" s="80"/>
      <c r="C115" s="80" t="s">
        <v>151</v>
      </c>
      <c r="D115" s="85" t="s">
        <v>152</v>
      </c>
      <c r="E115" s="153">
        <v>1000</v>
      </c>
      <c r="F115" s="86">
        <v>700</v>
      </c>
      <c r="G115" s="163">
        <f t="shared" si="4"/>
        <v>70</v>
      </c>
    </row>
    <row r="116" spans="1:7" s="6" customFormat="1" ht="25.5">
      <c r="A116" s="40" t="s">
        <v>95</v>
      </c>
      <c r="B116" s="40"/>
      <c r="C116" s="40"/>
      <c r="D116" s="77" t="s">
        <v>111</v>
      </c>
      <c r="E116" s="150">
        <f>E117+E133</f>
        <v>232619</v>
      </c>
      <c r="F116" s="78">
        <f>F117+F133</f>
        <v>216496.23</v>
      </c>
      <c r="G116" s="160">
        <f t="shared" si="3"/>
        <v>93.0690227367498</v>
      </c>
    </row>
    <row r="117" spans="1:7" s="6" customFormat="1" ht="12.75">
      <c r="A117" s="80"/>
      <c r="B117" s="81" t="s">
        <v>181</v>
      </c>
      <c r="C117" s="81"/>
      <c r="D117" s="82" t="s">
        <v>182</v>
      </c>
      <c r="E117" s="151">
        <f>SUM(E118:E132)</f>
        <v>207619</v>
      </c>
      <c r="F117" s="84">
        <f>SUM(F118:F132)</f>
        <v>191807.75</v>
      </c>
      <c r="G117" s="84">
        <f t="shared" si="3"/>
        <v>92.384487932222</v>
      </c>
    </row>
    <row r="118" spans="1:7" s="6" customFormat="1" ht="25.5">
      <c r="A118" s="80"/>
      <c r="B118" s="80"/>
      <c r="C118" s="80" t="s">
        <v>149</v>
      </c>
      <c r="D118" s="85" t="s">
        <v>150</v>
      </c>
      <c r="E118" s="153">
        <v>24000</v>
      </c>
      <c r="F118" s="86">
        <v>23928.52</v>
      </c>
      <c r="G118" s="86">
        <f t="shared" si="3"/>
        <v>99.70216666666667</v>
      </c>
    </row>
    <row r="119" spans="1:7" s="6" customFormat="1" ht="25.5">
      <c r="A119" s="80"/>
      <c r="B119" s="80"/>
      <c r="C119" s="80" t="s">
        <v>141</v>
      </c>
      <c r="D119" s="85" t="s">
        <v>142</v>
      </c>
      <c r="E119" s="153">
        <v>34000</v>
      </c>
      <c r="F119" s="86">
        <v>33666.12</v>
      </c>
      <c r="G119" s="86">
        <f t="shared" si="3"/>
        <v>99.018</v>
      </c>
    </row>
    <row r="120" spans="1:7" s="6" customFormat="1" ht="12.75">
      <c r="A120" s="80"/>
      <c r="B120" s="80"/>
      <c r="C120" s="80" t="s">
        <v>157</v>
      </c>
      <c r="D120" s="85" t="s">
        <v>158</v>
      </c>
      <c r="E120" s="153">
        <v>2900</v>
      </c>
      <c r="F120" s="86">
        <v>2900</v>
      </c>
      <c r="G120" s="86">
        <f t="shared" si="3"/>
        <v>100</v>
      </c>
    </row>
    <row r="121" spans="1:7" s="6" customFormat="1" ht="12.75">
      <c r="A121" s="80"/>
      <c r="B121" s="80"/>
      <c r="C121" s="80" t="s">
        <v>143</v>
      </c>
      <c r="D121" s="85" t="s">
        <v>144</v>
      </c>
      <c r="E121" s="153">
        <v>5130</v>
      </c>
      <c r="F121" s="86">
        <v>4917.37</v>
      </c>
      <c r="G121" s="86">
        <f t="shared" si="3"/>
        <v>95.8551656920078</v>
      </c>
    </row>
    <row r="122" spans="1:7" s="6" customFormat="1" ht="12.75">
      <c r="A122" s="80"/>
      <c r="B122" s="80"/>
      <c r="C122" s="80" t="s">
        <v>145</v>
      </c>
      <c r="D122" s="85" t="s">
        <v>146</v>
      </c>
      <c r="E122" s="153">
        <v>800</v>
      </c>
      <c r="F122" s="86">
        <v>794.73</v>
      </c>
      <c r="G122" s="86">
        <f t="shared" si="3"/>
        <v>99.34125</v>
      </c>
    </row>
    <row r="123" spans="1:7" s="6" customFormat="1" ht="12.75">
      <c r="A123" s="80"/>
      <c r="B123" s="80"/>
      <c r="C123" s="80" t="s">
        <v>118</v>
      </c>
      <c r="D123" s="85" t="s">
        <v>119</v>
      </c>
      <c r="E123" s="153">
        <v>6000</v>
      </c>
      <c r="F123" s="86">
        <v>5850.01</v>
      </c>
      <c r="G123" s="86">
        <f aca="true" t="shared" si="5" ref="G123:G143">F123/E123%</f>
        <v>97.50016666666667</v>
      </c>
    </row>
    <row r="124" spans="1:7" s="6" customFormat="1" ht="12.75">
      <c r="A124" s="80"/>
      <c r="B124" s="80"/>
      <c r="C124" s="80" t="s">
        <v>120</v>
      </c>
      <c r="D124" s="85" t="s">
        <v>121</v>
      </c>
      <c r="E124" s="153">
        <v>29000</v>
      </c>
      <c r="F124" s="86">
        <v>28948.06</v>
      </c>
      <c r="G124" s="86">
        <f t="shared" si="5"/>
        <v>99.82089655172415</v>
      </c>
    </row>
    <row r="125" spans="1:7" s="6" customFormat="1" ht="12.75">
      <c r="A125" s="80"/>
      <c r="B125" s="80"/>
      <c r="C125" s="80" t="s">
        <v>130</v>
      </c>
      <c r="D125" s="85" t="s">
        <v>131</v>
      </c>
      <c r="E125" s="153">
        <v>10000</v>
      </c>
      <c r="F125" s="86">
        <v>9999.29</v>
      </c>
      <c r="G125" s="86">
        <f t="shared" si="5"/>
        <v>99.9929</v>
      </c>
    </row>
    <row r="126" spans="1:7" s="6" customFormat="1" ht="12.75">
      <c r="A126" s="80"/>
      <c r="B126" s="80"/>
      <c r="C126" s="80" t="s">
        <v>128</v>
      </c>
      <c r="D126" s="85" t="s">
        <v>129</v>
      </c>
      <c r="E126" s="153">
        <v>15420</v>
      </c>
      <c r="F126" s="86">
        <v>1975.18</v>
      </c>
      <c r="G126" s="86">
        <f t="shared" si="5"/>
        <v>12.809208819714657</v>
      </c>
    </row>
    <row r="127" spans="1:7" s="6" customFormat="1" ht="12.75">
      <c r="A127" s="80"/>
      <c r="B127" s="80"/>
      <c r="C127" s="80" t="s">
        <v>112</v>
      </c>
      <c r="D127" s="85" t="s">
        <v>113</v>
      </c>
      <c r="E127" s="153">
        <v>4600</v>
      </c>
      <c r="F127" s="86">
        <v>4440.51</v>
      </c>
      <c r="G127" s="86">
        <f t="shared" si="5"/>
        <v>96.53282608695653</v>
      </c>
    </row>
    <row r="128" spans="1:7" s="6" customFormat="1" ht="25.5">
      <c r="A128" s="80"/>
      <c r="B128" s="80"/>
      <c r="C128" s="80" t="s">
        <v>163</v>
      </c>
      <c r="D128" s="85" t="s">
        <v>164</v>
      </c>
      <c r="E128" s="153">
        <v>1200</v>
      </c>
      <c r="F128" s="163">
        <v>708</v>
      </c>
      <c r="G128" s="163">
        <f t="shared" si="5"/>
        <v>59</v>
      </c>
    </row>
    <row r="129" spans="1:7" s="6" customFormat="1" ht="38.25">
      <c r="A129" s="80"/>
      <c r="B129" s="80"/>
      <c r="C129" s="80" t="s">
        <v>165</v>
      </c>
      <c r="D129" s="85" t="s">
        <v>166</v>
      </c>
      <c r="E129" s="153">
        <v>2000</v>
      </c>
      <c r="F129" s="163">
        <v>1999.97</v>
      </c>
      <c r="G129" s="163">
        <f t="shared" si="5"/>
        <v>99.9985</v>
      </c>
    </row>
    <row r="130" spans="1:7" s="6" customFormat="1" ht="12.75">
      <c r="A130" s="80"/>
      <c r="B130" s="80"/>
      <c r="C130" s="80" t="s">
        <v>122</v>
      </c>
      <c r="D130" s="85" t="s">
        <v>123</v>
      </c>
      <c r="E130" s="153">
        <v>9000</v>
      </c>
      <c r="F130" s="163">
        <v>8110.99</v>
      </c>
      <c r="G130" s="163">
        <f t="shared" si="5"/>
        <v>90.12211111111111</v>
      </c>
    </row>
    <row r="131" spans="1:7" s="6" customFormat="1" ht="25.5">
      <c r="A131" s="80"/>
      <c r="B131" s="80"/>
      <c r="C131" s="80" t="s">
        <v>153</v>
      </c>
      <c r="D131" s="85" t="s">
        <v>154</v>
      </c>
      <c r="E131" s="153">
        <v>600</v>
      </c>
      <c r="F131" s="163">
        <v>600</v>
      </c>
      <c r="G131" s="163">
        <f t="shared" si="5"/>
        <v>100</v>
      </c>
    </row>
    <row r="132" spans="1:7" s="6" customFormat="1" ht="25.5">
      <c r="A132" s="80"/>
      <c r="B132" s="80"/>
      <c r="C132" s="80" t="s">
        <v>212</v>
      </c>
      <c r="D132" s="85" t="s">
        <v>213</v>
      </c>
      <c r="E132" s="153">
        <v>62969</v>
      </c>
      <c r="F132" s="163">
        <v>62969</v>
      </c>
      <c r="G132" s="163">
        <f t="shared" si="5"/>
        <v>99.99999999999999</v>
      </c>
    </row>
    <row r="133" spans="1:7" s="6" customFormat="1" ht="12.75">
      <c r="A133" s="80"/>
      <c r="B133" s="81" t="s">
        <v>183</v>
      </c>
      <c r="C133" s="81"/>
      <c r="D133" s="82" t="s">
        <v>184</v>
      </c>
      <c r="E133" s="151">
        <f>SUM(E134:E136)</f>
        <v>25000</v>
      </c>
      <c r="F133" s="84">
        <f>SUM(F134:F136)</f>
        <v>24688.48</v>
      </c>
      <c r="G133" s="90">
        <f t="shared" si="5"/>
        <v>98.75392</v>
      </c>
    </row>
    <row r="134" spans="1:7" s="6" customFormat="1" ht="12.75">
      <c r="A134" s="80"/>
      <c r="B134" s="80"/>
      <c r="C134" s="80" t="s">
        <v>120</v>
      </c>
      <c r="D134" s="85" t="s">
        <v>121</v>
      </c>
      <c r="E134" s="153">
        <v>18000</v>
      </c>
      <c r="F134" s="86">
        <v>17959.7</v>
      </c>
      <c r="G134" s="86">
        <f t="shared" si="5"/>
        <v>99.77611111111112</v>
      </c>
    </row>
    <row r="135" spans="1:7" s="6" customFormat="1" ht="12.75">
      <c r="A135" s="80"/>
      <c r="B135" s="80"/>
      <c r="C135" s="80" t="s">
        <v>128</v>
      </c>
      <c r="D135" s="85" t="s">
        <v>129</v>
      </c>
      <c r="E135" s="153">
        <v>5000</v>
      </c>
      <c r="F135" s="86">
        <v>4848.78</v>
      </c>
      <c r="G135" s="86">
        <f t="shared" si="5"/>
        <v>96.9756</v>
      </c>
    </row>
    <row r="136" spans="1:7" s="6" customFormat="1" ht="12.75">
      <c r="A136" s="80"/>
      <c r="B136" s="80"/>
      <c r="C136" s="80" t="s">
        <v>122</v>
      </c>
      <c r="D136" s="85" t="s">
        <v>123</v>
      </c>
      <c r="E136" s="153">
        <v>2000</v>
      </c>
      <c r="F136" s="86">
        <v>1880</v>
      </c>
      <c r="G136" s="86">
        <f t="shared" si="5"/>
        <v>94</v>
      </c>
    </row>
    <row r="137" spans="1:7" s="6" customFormat="1" ht="63.75">
      <c r="A137" s="40" t="s">
        <v>33</v>
      </c>
      <c r="B137" s="40"/>
      <c r="C137" s="40"/>
      <c r="D137" s="77" t="s">
        <v>34</v>
      </c>
      <c r="E137" s="150">
        <f>E138</f>
        <v>14500</v>
      </c>
      <c r="F137" s="159">
        <f>F138</f>
        <v>14282.28</v>
      </c>
      <c r="G137" s="159">
        <f t="shared" si="5"/>
        <v>98.4984827586207</v>
      </c>
    </row>
    <row r="138" spans="1:7" s="8" customFormat="1" ht="24.75" customHeight="1">
      <c r="A138" s="80"/>
      <c r="B138" s="81" t="s">
        <v>185</v>
      </c>
      <c r="C138" s="81"/>
      <c r="D138" s="82" t="s">
        <v>186</v>
      </c>
      <c r="E138" s="151">
        <v>14500</v>
      </c>
      <c r="F138" s="57">
        <f>F139+F140</f>
        <v>14282.28</v>
      </c>
      <c r="G138" s="57">
        <f t="shared" si="5"/>
        <v>98.4984827586207</v>
      </c>
    </row>
    <row r="139" spans="1:7" ht="25.5">
      <c r="A139" s="80"/>
      <c r="B139" s="80"/>
      <c r="C139" s="80" t="s">
        <v>187</v>
      </c>
      <c r="D139" s="85" t="s">
        <v>188</v>
      </c>
      <c r="E139" s="153">
        <v>13000</v>
      </c>
      <c r="F139" s="161">
        <v>12999.04</v>
      </c>
      <c r="G139" s="58">
        <f t="shared" si="5"/>
        <v>99.99261538461539</v>
      </c>
    </row>
    <row r="140" spans="1:7" ht="25.5">
      <c r="A140" s="80"/>
      <c r="B140" s="80"/>
      <c r="C140" s="80" t="s">
        <v>189</v>
      </c>
      <c r="D140" s="85" t="s">
        <v>190</v>
      </c>
      <c r="E140" s="153">
        <v>1500</v>
      </c>
      <c r="F140" s="58">
        <v>1283.24</v>
      </c>
      <c r="G140" s="58">
        <f t="shared" si="5"/>
        <v>85.54933333333334</v>
      </c>
    </row>
    <row r="141" spans="1:7" ht="12.75">
      <c r="A141" s="40" t="s">
        <v>191</v>
      </c>
      <c r="B141" s="40"/>
      <c r="C141" s="40"/>
      <c r="D141" s="77" t="s">
        <v>192</v>
      </c>
      <c r="E141" s="150">
        <f>E142</f>
        <v>238500</v>
      </c>
      <c r="F141" s="59">
        <f>F142</f>
        <v>225197.38</v>
      </c>
      <c r="G141" s="59">
        <f t="shared" si="5"/>
        <v>94.42238155136269</v>
      </c>
    </row>
    <row r="142" spans="1:7" ht="38.25">
      <c r="A142" s="80"/>
      <c r="B142" s="81" t="s">
        <v>193</v>
      </c>
      <c r="C142" s="81"/>
      <c r="D142" s="82" t="s">
        <v>194</v>
      </c>
      <c r="E142" s="151">
        <f>E143</f>
        <v>238500</v>
      </c>
      <c r="F142" s="60">
        <f>F143</f>
        <v>225197.38</v>
      </c>
      <c r="G142" s="60">
        <f t="shared" si="5"/>
        <v>94.42238155136269</v>
      </c>
    </row>
    <row r="143" spans="1:7" ht="63.75">
      <c r="A143" s="80"/>
      <c r="B143" s="80"/>
      <c r="C143" s="80" t="s">
        <v>195</v>
      </c>
      <c r="D143" s="85" t="s">
        <v>196</v>
      </c>
      <c r="E143" s="153">
        <v>238500</v>
      </c>
      <c r="F143" s="58">
        <v>225197.38</v>
      </c>
      <c r="G143" s="58">
        <f t="shared" si="5"/>
        <v>94.42238155136269</v>
      </c>
    </row>
    <row r="144" spans="1:7" ht="12.75">
      <c r="A144" s="40" t="s">
        <v>79</v>
      </c>
      <c r="B144" s="40"/>
      <c r="C144" s="40"/>
      <c r="D144" s="77" t="s">
        <v>80</v>
      </c>
      <c r="E144" s="150">
        <f>E145+E166+E173+E191+E212+E232+E249+E216+E235</f>
        <v>4555836</v>
      </c>
      <c r="F144" s="78">
        <f>F145+F166+F173+F191+F212+F232+F249+F216+F235</f>
        <v>4340568.77</v>
      </c>
      <c r="G144" s="78">
        <f aca="true" t="shared" si="6" ref="G144:G175">F144/E144%</f>
        <v>95.27491266147419</v>
      </c>
    </row>
    <row r="145" spans="1:8" ht="12.75">
      <c r="A145" s="93"/>
      <c r="B145" s="81" t="s">
        <v>100</v>
      </c>
      <c r="C145" s="81"/>
      <c r="D145" s="82" t="s">
        <v>197</v>
      </c>
      <c r="E145" s="34">
        <f>SUM(E146:E165)</f>
        <v>2428282</v>
      </c>
      <c r="F145" s="60">
        <f>SUM(F146:F165)</f>
        <v>2337847.4999999995</v>
      </c>
      <c r="G145" s="60">
        <f t="shared" si="6"/>
        <v>96.27578263150653</v>
      </c>
      <c r="H145" s="158"/>
    </row>
    <row r="146" spans="1:7" ht="25.5">
      <c r="A146" s="93"/>
      <c r="B146" s="80"/>
      <c r="C146" s="80" t="s">
        <v>198</v>
      </c>
      <c r="D146" s="85" t="s">
        <v>199</v>
      </c>
      <c r="E146" s="35">
        <v>122000</v>
      </c>
      <c r="F146" s="62">
        <v>118954.94</v>
      </c>
      <c r="G146" s="62">
        <f t="shared" si="6"/>
        <v>97.50404918032787</v>
      </c>
    </row>
    <row r="147" spans="1:7" ht="25.5">
      <c r="A147" s="93"/>
      <c r="B147" s="80"/>
      <c r="C147" s="80" t="s">
        <v>141</v>
      </c>
      <c r="D147" s="85" t="s">
        <v>142</v>
      </c>
      <c r="E147" s="35">
        <v>1505686</v>
      </c>
      <c r="F147" s="62">
        <v>1469662.51</v>
      </c>
      <c r="G147" s="62">
        <f t="shared" si="6"/>
        <v>97.60750315802896</v>
      </c>
    </row>
    <row r="148" spans="1:7" ht="12.75">
      <c r="A148" s="93"/>
      <c r="B148" s="80"/>
      <c r="C148" s="80" t="s">
        <v>157</v>
      </c>
      <c r="D148" s="85" t="s">
        <v>158</v>
      </c>
      <c r="E148" s="35">
        <v>111816</v>
      </c>
      <c r="F148" s="62">
        <v>111814.45</v>
      </c>
      <c r="G148" s="62">
        <f t="shared" si="6"/>
        <v>99.99861379409028</v>
      </c>
    </row>
    <row r="149" spans="1:7" ht="12.75">
      <c r="A149" s="93"/>
      <c r="B149" s="80"/>
      <c r="C149" s="80" t="s">
        <v>143</v>
      </c>
      <c r="D149" s="85" t="s">
        <v>144</v>
      </c>
      <c r="E149" s="35">
        <v>262000</v>
      </c>
      <c r="F149" s="62">
        <v>239338.2</v>
      </c>
      <c r="G149" s="62">
        <f t="shared" si="6"/>
        <v>91.35045801526718</v>
      </c>
    </row>
    <row r="150" spans="1:7" ht="12.75">
      <c r="A150" s="93"/>
      <c r="B150" s="80"/>
      <c r="C150" s="80" t="s">
        <v>145</v>
      </c>
      <c r="D150" s="85" t="s">
        <v>146</v>
      </c>
      <c r="E150" s="35">
        <v>44480</v>
      </c>
      <c r="F150" s="62">
        <v>39858.98</v>
      </c>
      <c r="G150" s="62">
        <f t="shared" si="6"/>
        <v>89.61101618705037</v>
      </c>
    </row>
    <row r="151" spans="1:7" ht="12.75">
      <c r="A151" s="93"/>
      <c r="B151" s="80"/>
      <c r="C151" s="80" t="s">
        <v>118</v>
      </c>
      <c r="D151" s="85" t="s">
        <v>119</v>
      </c>
      <c r="E151" s="35">
        <v>6000</v>
      </c>
      <c r="F151" s="62">
        <v>5500</v>
      </c>
      <c r="G151" s="62">
        <f t="shared" si="6"/>
        <v>91.66666666666667</v>
      </c>
    </row>
    <row r="152" spans="1:7" ht="12.75">
      <c r="A152" s="93"/>
      <c r="B152" s="80"/>
      <c r="C152" s="80" t="s">
        <v>120</v>
      </c>
      <c r="D152" s="85" t="s">
        <v>121</v>
      </c>
      <c r="E152" s="35">
        <v>29935</v>
      </c>
      <c r="F152" s="62">
        <v>27529.36</v>
      </c>
      <c r="G152" s="62">
        <f t="shared" si="6"/>
        <v>91.96378820778352</v>
      </c>
    </row>
    <row r="153" spans="1:7" ht="25.5">
      <c r="A153" s="93"/>
      <c r="B153" s="80"/>
      <c r="C153" s="80" t="s">
        <v>200</v>
      </c>
      <c r="D153" s="85" t="s">
        <v>201</v>
      </c>
      <c r="E153" s="35">
        <v>1871</v>
      </c>
      <c r="F153" s="62">
        <v>1786.8</v>
      </c>
      <c r="G153" s="62">
        <f t="shared" si="6"/>
        <v>95.49973276322821</v>
      </c>
    </row>
    <row r="154" spans="1:7" ht="12.75">
      <c r="A154" s="93"/>
      <c r="B154" s="80"/>
      <c r="C154" s="80" t="s">
        <v>130</v>
      </c>
      <c r="D154" s="85" t="s">
        <v>131</v>
      </c>
      <c r="E154" s="35">
        <v>130600</v>
      </c>
      <c r="F154" s="62">
        <v>114855.62</v>
      </c>
      <c r="G154" s="62">
        <f t="shared" si="6"/>
        <v>87.94457886676875</v>
      </c>
    </row>
    <row r="155" spans="1:7" ht="12.75">
      <c r="A155" s="93"/>
      <c r="B155" s="80"/>
      <c r="C155" s="80" t="s">
        <v>128</v>
      </c>
      <c r="D155" s="85" t="s">
        <v>129</v>
      </c>
      <c r="E155" s="35">
        <v>62268</v>
      </c>
      <c r="F155" s="62">
        <v>56923.36</v>
      </c>
      <c r="G155" s="62">
        <f t="shared" si="6"/>
        <v>91.41671484550653</v>
      </c>
    </row>
    <row r="156" spans="1:7" ht="12.75">
      <c r="A156" s="93"/>
      <c r="B156" s="80"/>
      <c r="C156" s="80" t="s">
        <v>161</v>
      </c>
      <c r="D156" s="85" t="s">
        <v>162</v>
      </c>
      <c r="E156" s="35">
        <v>2250</v>
      </c>
      <c r="F156" s="62">
        <v>2250</v>
      </c>
      <c r="G156" s="62">
        <f t="shared" si="6"/>
        <v>100</v>
      </c>
    </row>
    <row r="157" spans="1:7" ht="12.75">
      <c r="A157" s="93"/>
      <c r="B157" s="80"/>
      <c r="C157" s="80" t="s">
        <v>112</v>
      </c>
      <c r="D157" s="85" t="s">
        <v>113</v>
      </c>
      <c r="E157" s="35">
        <v>34550</v>
      </c>
      <c r="F157" s="62">
        <v>34550</v>
      </c>
      <c r="G157" s="62">
        <f t="shared" si="6"/>
        <v>100</v>
      </c>
    </row>
    <row r="158" spans="1:7" ht="25.5">
      <c r="A158" s="93"/>
      <c r="B158" s="80"/>
      <c r="C158" s="80" t="s">
        <v>163</v>
      </c>
      <c r="D158" s="85" t="s">
        <v>164</v>
      </c>
      <c r="E158" s="35">
        <v>1418</v>
      </c>
      <c r="F158" s="62">
        <v>1417.38</v>
      </c>
      <c r="G158" s="62">
        <f t="shared" si="6"/>
        <v>99.95627644569818</v>
      </c>
    </row>
    <row r="159" spans="1:7" ht="38.25">
      <c r="A159" s="93"/>
      <c r="B159" s="80"/>
      <c r="C159" s="80" t="s">
        <v>167</v>
      </c>
      <c r="D159" s="85" t="s">
        <v>168</v>
      </c>
      <c r="E159" s="35">
        <v>4627</v>
      </c>
      <c r="F159" s="62">
        <v>4626.5</v>
      </c>
      <c r="G159" s="62">
        <f t="shared" si="6"/>
        <v>99.98919386211368</v>
      </c>
    </row>
    <row r="160" spans="1:7" ht="12.75">
      <c r="A160" s="93"/>
      <c r="B160" s="80"/>
      <c r="C160" s="80" t="s">
        <v>151</v>
      </c>
      <c r="D160" s="85" t="s">
        <v>152</v>
      </c>
      <c r="E160" s="35">
        <v>2294</v>
      </c>
      <c r="F160" s="62">
        <v>2293.99</v>
      </c>
      <c r="G160" s="62">
        <f t="shared" si="6"/>
        <v>99.99956408020923</v>
      </c>
    </row>
    <row r="161" spans="1:7" ht="12.75">
      <c r="A161" s="93"/>
      <c r="B161" s="80"/>
      <c r="C161" s="80" t="s">
        <v>122</v>
      </c>
      <c r="D161" s="85" t="s">
        <v>123</v>
      </c>
      <c r="E161" s="35">
        <v>4574</v>
      </c>
      <c r="F161" s="62">
        <v>4574</v>
      </c>
      <c r="G161" s="62">
        <f t="shared" si="6"/>
        <v>100</v>
      </c>
    </row>
    <row r="162" spans="1:7" ht="25.5">
      <c r="A162" s="93"/>
      <c r="B162" s="80"/>
      <c r="C162" s="80" t="s">
        <v>169</v>
      </c>
      <c r="D162" s="85" t="s">
        <v>170</v>
      </c>
      <c r="E162" s="35">
        <v>97214</v>
      </c>
      <c r="F162" s="62">
        <v>97214</v>
      </c>
      <c r="G162" s="62">
        <f t="shared" si="6"/>
        <v>100</v>
      </c>
    </row>
    <row r="163" spans="1:7" ht="25.5">
      <c r="A163" s="93"/>
      <c r="B163" s="80"/>
      <c r="C163" s="80" t="s">
        <v>153</v>
      </c>
      <c r="D163" s="85" t="s">
        <v>154</v>
      </c>
      <c r="E163" s="35">
        <v>718</v>
      </c>
      <c r="F163" s="62">
        <v>717.4</v>
      </c>
      <c r="G163" s="62">
        <f t="shared" si="6"/>
        <v>99.91643454038997</v>
      </c>
    </row>
    <row r="164" spans="1:7" ht="38.25">
      <c r="A164" s="93"/>
      <c r="B164" s="80"/>
      <c r="C164" s="80" t="s">
        <v>155</v>
      </c>
      <c r="D164" s="85" t="s">
        <v>156</v>
      </c>
      <c r="E164" s="35">
        <v>2300</v>
      </c>
      <c r="F164" s="62">
        <v>2300</v>
      </c>
      <c r="G164" s="62">
        <f t="shared" si="6"/>
        <v>100</v>
      </c>
    </row>
    <row r="165" spans="1:7" ht="25.5">
      <c r="A165" s="93"/>
      <c r="B165" s="80"/>
      <c r="C165" s="80" t="s">
        <v>171</v>
      </c>
      <c r="D165" s="85" t="s">
        <v>172</v>
      </c>
      <c r="E165" s="35">
        <v>1681</v>
      </c>
      <c r="F165" s="62">
        <v>1680.01</v>
      </c>
      <c r="G165" s="62">
        <f t="shared" si="6"/>
        <v>99.94110648423558</v>
      </c>
    </row>
    <row r="166" spans="1:7" ht="25.5">
      <c r="A166" s="93"/>
      <c r="B166" s="81" t="s">
        <v>202</v>
      </c>
      <c r="C166" s="81"/>
      <c r="D166" s="82" t="s">
        <v>203</v>
      </c>
      <c r="E166" s="36">
        <f>SUM(E167:E172)</f>
        <v>129510</v>
      </c>
      <c r="F166" s="63">
        <f>SUM(F167:F172)</f>
        <v>121422.98999999999</v>
      </c>
      <c r="G166" s="74">
        <f t="shared" si="6"/>
        <v>93.75568681955062</v>
      </c>
    </row>
    <row r="167" spans="1:7" ht="25.5">
      <c r="A167" s="93"/>
      <c r="B167" s="80"/>
      <c r="C167" s="80" t="s">
        <v>198</v>
      </c>
      <c r="D167" s="85" t="s">
        <v>199</v>
      </c>
      <c r="E167" s="35">
        <v>11650</v>
      </c>
      <c r="F167" s="62">
        <v>10424.67</v>
      </c>
      <c r="G167" s="62">
        <f t="shared" si="6"/>
        <v>89.48214592274678</v>
      </c>
    </row>
    <row r="168" spans="1:7" ht="25.5">
      <c r="A168" s="93"/>
      <c r="B168" s="80"/>
      <c r="C168" s="80" t="s">
        <v>141</v>
      </c>
      <c r="D168" s="85" t="s">
        <v>142</v>
      </c>
      <c r="E168" s="35">
        <v>91225</v>
      </c>
      <c r="F168" s="62">
        <v>87786.48</v>
      </c>
      <c r="G168" s="62">
        <f t="shared" si="6"/>
        <v>96.23072622636339</v>
      </c>
    </row>
    <row r="169" spans="1:7" ht="12.75">
      <c r="A169" s="93"/>
      <c r="B169" s="80"/>
      <c r="C169" s="80" t="s">
        <v>157</v>
      </c>
      <c r="D169" s="85" t="s">
        <v>158</v>
      </c>
      <c r="E169" s="35">
        <v>5512</v>
      </c>
      <c r="F169" s="62">
        <v>5510.92</v>
      </c>
      <c r="G169" s="62">
        <f t="shared" si="6"/>
        <v>99.98040638606678</v>
      </c>
    </row>
    <row r="170" spans="1:7" ht="12.75">
      <c r="A170" s="93"/>
      <c r="B170" s="80"/>
      <c r="C170" s="80" t="s">
        <v>143</v>
      </c>
      <c r="D170" s="85" t="s">
        <v>144</v>
      </c>
      <c r="E170" s="35">
        <v>17713</v>
      </c>
      <c r="F170" s="62">
        <v>14668.66</v>
      </c>
      <c r="G170" s="62">
        <f t="shared" si="6"/>
        <v>82.81296223112967</v>
      </c>
    </row>
    <row r="171" spans="1:7" ht="12.75">
      <c r="A171" s="93"/>
      <c r="B171" s="80"/>
      <c r="C171" s="80" t="s">
        <v>145</v>
      </c>
      <c r="D171" s="85" t="s">
        <v>146</v>
      </c>
      <c r="E171" s="35">
        <v>2810</v>
      </c>
      <c r="F171" s="62">
        <v>2432.26</v>
      </c>
      <c r="G171" s="62">
        <f t="shared" si="6"/>
        <v>86.55729537366548</v>
      </c>
    </row>
    <row r="172" spans="1:7" ht="25.5">
      <c r="A172" s="93"/>
      <c r="B172" s="80"/>
      <c r="C172" s="80" t="s">
        <v>200</v>
      </c>
      <c r="D172" s="85" t="s">
        <v>201</v>
      </c>
      <c r="E172" s="35">
        <v>600</v>
      </c>
      <c r="F172" s="62">
        <v>600</v>
      </c>
      <c r="G172" s="62">
        <f t="shared" si="6"/>
        <v>100</v>
      </c>
    </row>
    <row r="173" spans="1:7" ht="12.75">
      <c r="A173" s="93"/>
      <c r="B173" s="81" t="s">
        <v>81</v>
      </c>
      <c r="C173" s="81"/>
      <c r="D173" s="82" t="s">
        <v>82</v>
      </c>
      <c r="E173" s="36">
        <f>SUM(E174:E190)</f>
        <v>277601</v>
      </c>
      <c r="F173" s="63">
        <f>SUM(F174:F190)</f>
        <v>261353.83000000002</v>
      </c>
      <c r="G173" s="63">
        <f t="shared" si="6"/>
        <v>94.14729413798942</v>
      </c>
    </row>
    <row r="174" spans="1:8" ht="63.75">
      <c r="A174" s="93"/>
      <c r="B174" s="87"/>
      <c r="C174" s="87" t="s">
        <v>206</v>
      </c>
      <c r="D174" s="85" t="s">
        <v>207</v>
      </c>
      <c r="E174" s="37">
        <v>25000</v>
      </c>
      <c r="F174" s="64">
        <v>17466.65</v>
      </c>
      <c r="G174" s="64">
        <f t="shared" si="6"/>
        <v>69.8666</v>
      </c>
      <c r="H174" s="30"/>
    </row>
    <row r="175" spans="1:7" ht="25.5">
      <c r="A175" s="93"/>
      <c r="B175" s="80"/>
      <c r="C175" s="80" t="s">
        <v>198</v>
      </c>
      <c r="D175" s="85" t="s">
        <v>199</v>
      </c>
      <c r="E175" s="35">
        <v>15603</v>
      </c>
      <c r="F175" s="62">
        <v>14848.97</v>
      </c>
      <c r="G175" s="64">
        <f t="shared" si="6"/>
        <v>95.16740370441582</v>
      </c>
    </row>
    <row r="176" spans="1:7" ht="25.5">
      <c r="A176" s="93"/>
      <c r="B176" s="80"/>
      <c r="C176" s="80" t="s">
        <v>141</v>
      </c>
      <c r="D176" s="85" t="s">
        <v>142</v>
      </c>
      <c r="E176" s="35">
        <v>166848</v>
      </c>
      <c r="F176" s="62">
        <v>162380.97</v>
      </c>
      <c r="G176" s="64">
        <f aca="true" t="shared" si="7" ref="G176:G205">F176/E176%</f>
        <v>97.32269490794016</v>
      </c>
    </row>
    <row r="177" spans="1:7" ht="12.75">
      <c r="A177" s="93"/>
      <c r="B177" s="80"/>
      <c r="C177" s="80" t="s">
        <v>157</v>
      </c>
      <c r="D177" s="85" t="s">
        <v>158</v>
      </c>
      <c r="E177" s="35">
        <v>11625</v>
      </c>
      <c r="F177" s="62">
        <v>11624.17</v>
      </c>
      <c r="G177" s="64">
        <f t="shared" si="7"/>
        <v>99.99286021505377</v>
      </c>
    </row>
    <row r="178" spans="1:7" ht="12.75">
      <c r="A178" s="93"/>
      <c r="B178" s="80"/>
      <c r="C178" s="80" t="s">
        <v>143</v>
      </c>
      <c r="D178" s="85" t="s">
        <v>144</v>
      </c>
      <c r="E178" s="35">
        <v>28765</v>
      </c>
      <c r="F178" s="62">
        <v>26557.47</v>
      </c>
      <c r="G178" s="64">
        <f t="shared" si="7"/>
        <v>92.32563879714932</v>
      </c>
    </row>
    <row r="179" spans="1:7" ht="12.75">
      <c r="A179" s="93"/>
      <c r="B179" s="80"/>
      <c r="C179" s="80" t="s">
        <v>145</v>
      </c>
      <c r="D179" s="85" t="s">
        <v>146</v>
      </c>
      <c r="E179" s="35">
        <v>5027</v>
      </c>
      <c r="F179" s="62">
        <v>4291.91</v>
      </c>
      <c r="G179" s="64">
        <f t="shared" si="7"/>
        <v>85.37716331808235</v>
      </c>
    </row>
    <row r="180" spans="1:7" ht="12.75">
      <c r="A180" s="93"/>
      <c r="B180" s="80"/>
      <c r="C180" s="80" t="s">
        <v>118</v>
      </c>
      <c r="D180" s="85" t="s">
        <v>119</v>
      </c>
      <c r="E180" s="35">
        <v>500</v>
      </c>
      <c r="F180" s="62">
        <v>0</v>
      </c>
      <c r="G180" s="64">
        <f t="shared" si="7"/>
        <v>0</v>
      </c>
    </row>
    <row r="181" spans="1:7" ht="12.75">
      <c r="A181" s="93"/>
      <c r="B181" s="80"/>
      <c r="C181" s="80" t="s">
        <v>120</v>
      </c>
      <c r="D181" s="85" t="s">
        <v>121</v>
      </c>
      <c r="E181" s="35">
        <v>1731</v>
      </c>
      <c r="F181" s="62">
        <v>1713.69</v>
      </c>
      <c r="G181" s="64">
        <f t="shared" si="7"/>
        <v>99.00000000000001</v>
      </c>
    </row>
    <row r="182" spans="1:7" ht="25.5">
      <c r="A182" s="93"/>
      <c r="B182" s="80"/>
      <c r="C182" s="80" t="s">
        <v>200</v>
      </c>
      <c r="D182" s="85" t="s">
        <v>201</v>
      </c>
      <c r="E182" s="35">
        <v>500</v>
      </c>
      <c r="F182" s="62">
        <v>498</v>
      </c>
      <c r="G182" s="64">
        <f t="shared" si="7"/>
        <v>99.6</v>
      </c>
    </row>
    <row r="183" spans="1:7" ht="12.75">
      <c r="A183" s="93"/>
      <c r="B183" s="80"/>
      <c r="C183" s="80" t="s">
        <v>130</v>
      </c>
      <c r="D183" s="85" t="s">
        <v>131</v>
      </c>
      <c r="E183" s="35">
        <v>6600</v>
      </c>
      <c r="F183" s="62">
        <v>6600</v>
      </c>
      <c r="G183" s="64">
        <f t="shared" si="7"/>
        <v>100</v>
      </c>
    </row>
    <row r="184" spans="1:7" ht="12.75">
      <c r="A184" s="93"/>
      <c r="B184" s="80"/>
      <c r="C184" s="80" t="s">
        <v>128</v>
      </c>
      <c r="D184" s="85" t="s">
        <v>129</v>
      </c>
      <c r="E184" s="35">
        <v>300</v>
      </c>
      <c r="F184" s="62">
        <v>300</v>
      </c>
      <c r="G184" s="64">
        <f t="shared" si="7"/>
        <v>100</v>
      </c>
    </row>
    <row r="185" spans="1:7" ht="12.75">
      <c r="A185" s="93"/>
      <c r="B185" s="80"/>
      <c r="C185" s="80" t="s">
        <v>161</v>
      </c>
      <c r="D185" s="85" t="s">
        <v>162</v>
      </c>
      <c r="E185" s="35">
        <v>30</v>
      </c>
      <c r="F185" s="62">
        <v>0</v>
      </c>
      <c r="G185" s="64">
        <f t="shared" si="7"/>
        <v>0</v>
      </c>
    </row>
    <row r="186" spans="1:7" ht="12.75">
      <c r="A186" s="93"/>
      <c r="B186" s="80"/>
      <c r="C186" s="80" t="s">
        <v>112</v>
      </c>
      <c r="D186" s="85" t="s">
        <v>113</v>
      </c>
      <c r="E186" s="35">
        <v>3600</v>
      </c>
      <c r="F186" s="62">
        <v>3600</v>
      </c>
      <c r="G186" s="64">
        <f t="shared" si="7"/>
        <v>100</v>
      </c>
    </row>
    <row r="187" spans="1:7" ht="12.75">
      <c r="A187" s="93"/>
      <c r="B187" s="80"/>
      <c r="C187" s="80" t="s">
        <v>151</v>
      </c>
      <c r="D187" s="85" t="s">
        <v>152</v>
      </c>
      <c r="E187" s="35">
        <v>100</v>
      </c>
      <c r="F187" s="62">
        <v>100</v>
      </c>
      <c r="G187" s="64">
        <f t="shared" si="7"/>
        <v>100</v>
      </c>
    </row>
    <row r="188" spans="1:7" ht="12.75">
      <c r="A188" s="93"/>
      <c r="B188" s="80"/>
      <c r="C188" s="80" t="s">
        <v>122</v>
      </c>
      <c r="D188" s="85" t="s">
        <v>123</v>
      </c>
      <c r="E188" s="35">
        <v>589</v>
      </c>
      <c r="F188" s="62">
        <v>589</v>
      </c>
      <c r="G188" s="64">
        <f t="shared" si="7"/>
        <v>100</v>
      </c>
    </row>
    <row r="189" spans="1:7" ht="25.5">
      <c r="A189" s="93"/>
      <c r="B189" s="80"/>
      <c r="C189" s="80" t="s">
        <v>169</v>
      </c>
      <c r="D189" s="85" t="s">
        <v>170</v>
      </c>
      <c r="E189" s="35">
        <v>10583</v>
      </c>
      <c r="F189" s="62">
        <v>10583</v>
      </c>
      <c r="G189" s="64">
        <f t="shared" si="7"/>
        <v>100</v>
      </c>
    </row>
    <row r="190" spans="1:7" ht="25.5">
      <c r="A190" s="93"/>
      <c r="B190" s="80"/>
      <c r="C190" s="80" t="s">
        <v>171</v>
      </c>
      <c r="D190" s="85" t="s">
        <v>172</v>
      </c>
      <c r="E190" s="35">
        <v>200</v>
      </c>
      <c r="F190" s="62">
        <v>200</v>
      </c>
      <c r="G190" s="64">
        <f t="shared" si="7"/>
        <v>100</v>
      </c>
    </row>
    <row r="191" spans="1:7" ht="12.75">
      <c r="A191" s="93"/>
      <c r="B191" s="81" t="s">
        <v>204</v>
      </c>
      <c r="C191" s="81"/>
      <c r="D191" s="82" t="s">
        <v>205</v>
      </c>
      <c r="E191" s="36">
        <f>SUM(E192:E211)</f>
        <v>889334</v>
      </c>
      <c r="F191" s="63">
        <f>SUM(F192:F211)</f>
        <v>852823.22</v>
      </c>
      <c r="G191" s="74">
        <f t="shared" si="7"/>
        <v>95.89459303253895</v>
      </c>
    </row>
    <row r="192" spans="1:7" ht="25.5">
      <c r="A192" s="93"/>
      <c r="B192" s="80"/>
      <c r="C192" s="80" t="s">
        <v>198</v>
      </c>
      <c r="D192" s="85" t="s">
        <v>199</v>
      </c>
      <c r="E192" s="35">
        <v>51772</v>
      </c>
      <c r="F192" s="62">
        <v>49425.83</v>
      </c>
      <c r="G192" s="64">
        <f t="shared" si="7"/>
        <v>95.46826469906513</v>
      </c>
    </row>
    <row r="193" spans="1:7" ht="25.5">
      <c r="A193" s="93"/>
      <c r="B193" s="80"/>
      <c r="C193" s="80" t="s">
        <v>141</v>
      </c>
      <c r="D193" s="85" t="s">
        <v>142</v>
      </c>
      <c r="E193" s="35">
        <v>547473</v>
      </c>
      <c r="F193" s="62">
        <v>529641.39</v>
      </c>
      <c r="G193" s="64">
        <f t="shared" si="7"/>
        <v>96.74292430859605</v>
      </c>
    </row>
    <row r="194" spans="1:7" ht="12.75">
      <c r="A194" s="93"/>
      <c r="B194" s="80"/>
      <c r="C194" s="80" t="s">
        <v>157</v>
      </c>
      <c r="D194" s="85" t="s">
        <v>158</v>
      </c>
      <c r="E194" s="35">
        <v>44770</v>
      </c>
      <c r="F194" s="62">
        <v>44769.82</v>
      </c>
      <c r="G194" s="64">
        <f t="shared" si="7"/>
        <v>99.99959794505249</v>
      </c>
    </row>
    <row r="195" spans="1:7" ht="12.75">
      <c r="A195" s="93"/>
      <c r="B195" s="80"/>
      <c r="C195" s="80" t="s">
        <v>143</v>
      </c>
      <c r="D195" s="85" t="s">
        <v>144</v>
      </c>
      <c r="E195" s="35">
        <v>97587</v>
      </c>
      <c r="F195" s="62">
        <v>87467.71</v>
      </c>
      <c r="G195" s="64">
        <f t="shared" si="7"/>
        <v>89.63049381577464</v>
      </c>
    </row>
    <row r="196" spans="1:7" ht="12.75">
      <c r="A196" s="93"/>
      <c r="B196" s="80"/>
      <c r="C196" s="80" t="s">
        <v>145</v>
      </c>
      <c r="D196" s="85" t="s">
        <v>146</v>
      </c>
      <c r="E196" s="35">
        <v>16306</v>
      </c>
      <c r="F196" s="62">
        <v>14529.43</v>
      </c>
      <c r="G196" s="64">
        <f t="shared" si="7"/>
        <v>89.104808046118</v>
      </c>
    </row>
    <row r="197" spans="1:7" ht="12.75">
      <c r="A197" s="93"/>
      <c r="B197" s="80"/>
      <c r="C197" s="80" t="s">
        <v>118</v>
      </c>
      <c r="D197" s="85" t="s">
        <v>119</v>
      </c>
      <c r="E197" s="35">
        <v>800</v>
      </c>
      <c r="F197" s="62">
        <v>600</v>
      </c>
      <c r="G197" s="64">
        <f t="shared" si="7"/>
        <v>75</v>
      </c>
    </row>
    <row r="198" spans="1:7" ht="12.75">
      <c r="A198" s="93"/>
      <c r="B198" s="80"/>
      <c r="C198" s="80" t="s">
        <v>120</v>
      </c>
      <c r="D198" s="85" t="s">
        <v>121</v>
      </c>
      <c r="E198" s="35">
        <v>7500</v>
      </c>
      <c r="F198" s="62">
        <v>7500</v>
      </c>
      <c r="G198" s="64">
        <f t="shared" si="7"/>
        <v>100</v>
      </c>
    </row>
    <row r="199" spans="1:7" ht="25.5">
      <c r="A199" s="93"/>
      <c r="B199" s="80"/>
      <c r="C199" s="80" t="s">
        <v>200</v>
      </c>
      <c r="D199" s="85" t="s">
        <v>201</v>
      </c>
      <c r="E199" s="35">
        <v>1500</v>
      </c>
      <c r="F199" s="62">
        <v>1381.54</v>
      </c>
      <c r="G199" s="64">
        <f t="shared" si="7"/>
        <v>92.10266666666666</v>
      </c>
    </row>
    <row r="200" spans="1:7" ht="12.75">
      <c r="A200" s="93"/>
      <c r="B200" s="80"/>
      <c r="C200" s="80" t="s">
        <v>130</v>
      </c>
      <c r="D200" s="85" t="s">
        <v>131</v>
      </c>
      <c r="E200" s="35">
        <v>60000</v>
      </c>
      <c r="F200" s="62">
        <v>59736.06</v>
      </c>
      <c r="G200" s="64">
        <f t="shared" si="7"/>
        <v>99.56009999999999</v>
      </c>
    </row>
    <row r="201" spans="1:7" ht="12.75">
      <c r="A201" s="93"/>
      <c r="B201" s="80"/>
      <c r="C201" s="80" t="s">
        <v>128</v>
      </c>
      <c r="D201" s="85" t="s">
        <v>129</v>
      </c>
      <c r="E201" s="35">
        <v>6000</v>
      </c>
      <c r="F201" s="62">
        <v>6000</v>
      </c>
      <c r="G201" s="64">
        <f t="shared" si="7"/>
        <v>100</v>
      </c>
    </row>
    <row r="202" spans="1:7" ht="12.75">
      <c r="A202" s="93"/>
      <c r="B202" s="80"/>
      <c r="C202" s="80" t="s">
        <v>161</v>
      </c>
      <c r="D202" s="85" t="s">
        <v>162</v>
      </c>
      <c r="E202" s="35">
        <v>550</v>
      </c>
      <c r="F202" s="62">
        <v>420</v>
      </c>
      <c r="G202" s="64">
        <f t="shared" si="7"/>
        <v>76.36363636363636</v>
      </c>
    </row>
    <row r="203" spans="1:7" ht="12.75">
      <c r="A203" s="93"/>
      <c r="B203" s="80"/>
      <c r="C203" s="80" t="s">
        <v>112</v>
      </c>
      <c r="D203" s="85" t="s">
        <v>113</v>
      </c>
      <c r="E203" s="35">
        <v>12800</v>
      </c>
      <c r="F203" s="62">
        <v>12596.98</v>
      </c>
      <c r="G203" s="64">
        <f t="shared" si="7"/>
        <v>98.41390625</v>
      </c>
    </row>
    <row r="204" spans="1:7" ht="12.75">
      <c r="A204" s="93"/>
      <c r="B204" s="80"/>
      <c r="C204" s="80" t="s">
        <v>163</v>
      </c>
      <c r="D204" s="85" t="s">
        <v>285</v>
      </c>
      <c r="E204" s="35">
        <v>350</v>
      </c>
      <c r="F204" s="62">
        <v>350</v>
      </c>
      <c r="G204" s="64">
        <f t="shared" si="7"/>
        <v>100</v>
      </c>
    </row>
    <row r="205" spans="1:7" ht="25.5">
      <c r="A205" s="93"/>
      <c r="B205" s="80"/>
      <c r="C205" s="80" t="s">
        <v>167</v>
      </c>
      <c r="D205" s="85" t="s">
        <v>286</v>
      </c>
      <c r="E205" s="35">
        <v>1700</v>
      </c>
      <c r="F205" s="62">
        <v>1216.7</v>
      </c>
      <c r="G205" s="64">
        <f t="shared" si="7"/>
        <v>71.57058823529412</v>
      </c>
    </row>
    <row r="206" spans="1:7" ht="12.75">
      <c r="A206" s="93"/>
      <c r="B206" s="80"/>
      <c r="C206" s="80" t="s">
        <v>151</v>
      </c>
      <c r="D206" s="85" t="s">
        <v>152</v>
      </c>
      <c r="E206" s="35">
        <v>1200</v>
      </c>
      <c r="F206" s="62">
        <v>476.03</v>
      </c>
      <c r="G206" s="64">
        <f aca="true" t="shared" si="8" ref="G206:G232">F206/E206%</f>
        <v>39.66916666666666</v>
      </c>
    </row>
    <row r="207" spans="1:7" ht="12.75">
      <c r="A207" s="93"/>
      <c r="B207" s="80"/>
      <c r="C207" s="80" t="s">
        <v>122</v>
      </c>
      <c r="D207" s="85" t="s">
        <v>123</v>
      </c>
      <c r="E207" s="35">
        <v>1000</v>
      </c>
      <c r="F207" s="62">
        <v>1000</v>
      </c>
      <c r="G207" s="64">
        <f t="shared" si="8"/>
        <v>100</v>
      </c>
    </row>
    <row r="208" spans="1:7" ht="25.5">
      <c r="A208" s="93"/>
      <c r="B208" s="80"/>
      <c r="C208" s="80" t="s">
        <v>169</v>
      </c>
      <c r="D208" s="85" t="s">
        <v>170</v>
      </c>
      <c r="E208" s="35">
        <v>34126</v>
      </c>
      <c r="F208" s="62">
        <v>34126</v>
      </c>
      <c r="G208" s="64">
        <f t="shared" si="8"/>
        <v>100</v>
      </c>
    </row>
    <row r="209" spans="1:7" ht="25.5">
      <c r="A209" s="93"/>
      <c r="B209" s="80"/>
      <c r="C209" s="80" t="s">
        <v>153</v>
      </c>
      <c r="D209" s="85" t="s">
        <v>154</v>
      </c>
      <c r="E209" s="35">
        <v>800</v>
      </c>
      <c r="F209" s="62">
        <v>0</v>
      </c>
      <c r="G209" s="64">
        <f t="shared" si="8"/>
        <v>0</v>
      </c>
    </row>
    <row r="210" spans="1:7" ht="25.5">
      <c r="A210" s="93"/>
      <c r="B210" s="80"/>
      <c r="C210" s="80" t="s">
        <v>155</v>
      </c>
      <c r="D210" s="85" t="s">
        <v>287</v>
      </c>
      <c r="E210" s="35">
        <v>900</v>
      </c>
      <c r="F210" s="62">
        <v>871.12</v>
      </c>
      <c r="G210" s="64">
        <f t="shared" si="8"/>
        <v>96.7911111111111</v>
      </c>
    </row>
    <row r="211" spans="1:7" ht="25.5">
      <c r="A211" s="93"/>
      <c r="B211" s="80"/>
      <c r="C211" s="80" t="s">
        <v>171</v>
      </c>
      <c r="D211" s="85" t="s">
        <v>172</v>
      </c>
      <c r="E211" s="35">
        <v>2200</v>
      </c>
      <c r="F211" s="62">
        <v>714.61</v>
      </c>
      <c r="G211" s="64">
        <f t="shared" si="8"/>
        <v>32.48227272727273</v>
      </c>
    </row>
    <row r="212" spans="1:7" ht="12.75">
      <c r="A212" s="93"/>
      <c r="B212" s="81" t="s">
        <v>208</v>
      </c>
      <c r="C212" s="81"/>
      <c r="D212" s="82" t="s">
        <v>209</v>
      </c>
      <c r="E212" s="36">
        <f>SUM(E213:E215)</f>
        <v>369110</v>
      </c>
      <c r="F212" s="63">
        <f>SUM(F213:F215)</f>
        <v>343412.37</v>
      </c>
      <c r="G212" s="63">
        <f t="shared" si="8"/>
        <v>93.0379480371705</v>
      </c>
    </row>
    <row r="213" spans="1:7" ht="12.75">
      <c r="A213" s="93"/>
      <c r="B213" s="80"/>
      <c r="C213" s="80" t="s">
        <v>120</v>
      </c>
      <c r="D213" s="85" t="s">
        <v>121</v>
      </c>
      <c r="E213" s="37">
        <v>20000</v>
      </c>
      <c r="F213" s="64">
        <v>19233.51</v>
      </c>
      <c r="G213" s="64">
        <f t="shared" si="8"/>
        <v>96.16754999999999</v>
      </c>
    </row>
    <row r="214" spans="1:7" ht="12.75">
      <c r="A214" s="93"/>
      <c r="B214" s="80"/>
      <c r="C214" s="80" t="s">
        <v>128</v>
      </c>
      <c r="D214" s="85" t="s">
        <v>129</v>
      </c>
      <c r="E214" s="37">
        <v>48120</v>
      </c>
      <c r="F214" s="64">
        <v>48116.8</v>
      </c>
      <c r="G214" s="64">
        <f t="shared" si="8"/>
        <v>99.99334995843725</v>
      </c>
    </row>
    <row r="215" spans="1:7" ht="12.75">
      <c r="A215" s="93"/>
      <c r="B215" s="80"/>
      <c r="C215" s="80" t="s">
        <v>112</v>
      </c>
      <c r="D215" s="85" t="s">
        <v>113</v>
      </c>
      <c r="E215" s="37">
        <v>300990</v>
      </c>
      <c r="F215" s="64">
        <v>276062.06</v>
      </c>
      <c r="G215" s="64">
        <f t="shared" si="8"/>
        <v>91.71801720987408</v>
      </c>
    </row>
    <row r="216" spans="1:7" ht="12.75">
      <c r="A216" s="93"/>
      <c r="B216" s="117" t="s">
        <v>288</v>
      </c>
      <c r="C216" s="117"/>
      <c r="D216" s="118" t="s">
        <v>300</v>
      </c>
      <c r="E216" s="123">
        <f>SUM(E217:E231)</f>
        <v>112526</v>
      </c>
      <c r="F216" s="124">
        <f>SUM(F217:F231)</f>
        <v>98301.52</v>
      </c>
      <c r="G216" s="124">
        <f t="shared" si="8"/>
        <v>87.35893926736932</v>
      </c>
    </row>
    <row r="217" spans="1:7" ht="25.5">
      <c r="A217" s="93"/>
      <c r="B217" s="87"/>
      <c r="C217" s="80" t="s">
        <v>198</v>
      </c>
      <c r="D217" s="85" t="s">
        <v>199</v>
      </c>
      <c r="E217" s="37">
        <v>600</v>
      </c>
      <c r="F217" s="64">
        <v>599</v>
      </c>
      <c r="G217" s="64">
        <f t="shared" si="8"/>
        <v>99.83333333333333</v>
      </c>
    </row>
    <row r="218" spans="1:7" ht="25.5">
      <c r="A218" s="93"/>
      <c r="B218" s="80"/>
      <c r="C218" s="80" t="s">
        <v>141</v>
      </c>
      <c r="D218" s="85" t="s">
        <v>142</v>
      </c>
      <c r="E218" s="37">
        <v>75334</v>
      </c>
      <c r="F218" s="64">
        <v>71284.82</v>
      </c>
      <c r="G218" s="64">
        <f t="shared" si="8"/>
        <v>94.62502986699234</v>
      </c>
    </row>
    <row r="219" spans="1:7" ht="12.75">
      <c r="A219" s="93"/>
      <c r="B219" s="80"/>
      <c r="C219" s="80" t="s">
        <v>157</v>
      </c>
      <c r="D219" s="85" t="s">
        <v>158</v>
      </c>
      <c r="E219" s="37">
        <v>5107</v>
      </c>
      <c r="F219" s="64">
        <v>5106.46</v>
      </c>
      <c r="G219" s="64">
        <f t="shared" si="8"/>
        <v>99.98942627765811</v>
      </c>
    </row>
    <row r="220" spans="1:7" ht="12.75">
      <c r="A220" s="93"/>
      <c r="B220" s="80"/>
      <c r="C220" s="80" t="s">
        <v>143</v>
      </c>
      <c r="D220" s="85" t="s">
        <v>289</v>
      </c>
      <c r="E220" s="37">
        <v>13111</v>
      </c>
      <c r="F220" s="64">
        <v>8715.48</v>
      </c>
      <c r="G220" s="64">
        <f t="shared" si="8"/>
        <v>66.47456334375714</v>
      </c>
    </row>
    <row r="221" spans="1:7" ht="12.75">
      <c r="A221" s="93"/>
      <c r="B221" s="80"/>
      <c r="C221" s="80" t="s">
        <v>145</v>
      </c>
      <c r="D221" s="85" t="s">
        <v>146</v>
      </c>
      <c r="E221" s="37">
        <v>1978</v>
      </c>
      <c r="F221" s="64">
        <v>1364.86</v>
      </c>
      <c r="G221" s="64">
        <f t="shared" si="8"/>
        <v>69.0020222446916</v>
      </c>
    </row>
    <row r="222" spans="1:7" ht="22.5" customHeight="1">
      <c r="A222" s="93"/>
      <c r="B222" s="80"/>
      <c r="C222" s="80" t="s">
        <v>118</v>
      </c>
      <c r="D222" s="85" t="s">
        <v>119</v>
      </c>
      <c r="E222" s="37">
        <v>2000</v>
      </c>
      <c r="F222" s="64">
        <v>1930.08</v>
      </c>
      <c r="G222" s="64">
        <f t="shared" si="8"/>
        <v>96.50399999999999</v>
      </c>
    </row>
    <row r="223" spans="1:7" ht="22.5" customHeight="1">
      <c r="A223" s="93"/>
      <c r="B223" s="80"/>
      <c r="C223" s="80" t="s">
        <v>120</v>
      </c>
      <c r="D223" s="85" t="s">
        <v>121</v>
      </c>
      <c r="E223" s="37">
        <v>3000</v>
      </c>
      <c r="F223" s="64">
        <v>2109.6</v>
      </c>
      <c r="G223" s="64">
        <f t="shared" si="8"/>
        <v>70.32</v>
      </c>
    </row>
    <row r="224" spans="1:7" ht="22.5" customHeight="1">
      <c r="A224" s="93"/>
      <c r="B224" s="80"/>
      <c r="C224" s="80" t="s">
        <v>161</v>
      </c>
      <c r="D224" s="85" t="s">
        <v>162</v>
      </c>
      <c r="E224" s="37">
        <v>100</v>
      </c>
      <c r="F224" s="64">
        <v>40</v>
      </c>
      <c r="G224" s="64">
        <f t="shared" si="8"/>
        <v>40</v>
      </c>
    </row>
    <row r="225" spans="1:7" ht="22.5" customHeight="1">
      <c r="A225" s="93"/>
      <c r="B225" s="80"/>
      <c r="C225" s="80" t="s">
        <v>112</v>
      </c>
      <c r="D225" s="85" t="s">
        <v>113</v>
      </c>
      <c r="E225" s="37">
        <v>2500</v>
      </c>
      <c r="F225" s="64">
        <v>2486.34</v>
      </c>
      <c r="G225" s="64">
        <f t="shared" si="8"/>
        <v>99.45360000000001</v>
      </c>
    </row>
    <row r="226" spans="1:7" ht="38.25">
      <c r="A226" s="93"/>
      <c r="B226" s="80"/>
      <c r="C226" s="80" t="s">
        <v>167</v>
      </c>
      <c r="D226" s="85" t="s">
        <v>168</v>
      </c>
      <c r="E226" s="37">
        <v>1100</v>
      </c>
      <c r="F226" s="64">
        <v>1010.16</v>
      </c>
      <c r="G226" s="64">
        <f t="shared" si="8"/>
        <v>91.83272727272727</v>
      </c>
    </row>
    <row r="227" spans="1:7" ht="12.75">
      <c r="A227" s="93"/>
      <c r="B227" s="80"/>
      <c r="C227" s="80" t="s">
        <v>151</v>
      </c>
      <c r="D227" s="85" t="s">
        <v>152</v>
      </c>
      <c r="E227" s="37">
        <v>2000</v>
      </c>
      <c r="F227" s="64">
        <v>539.68</v>
      </c>
      <c r="G227" s="64">
        <f t="shared" si="8"/>
        <v>26.983999999999998</v>
      </c>
    </row>
    <row r="228" spans="1:7" ht="25.5">
      <c r="A228" s="93"/>
      <c r="B228" s="80"/>
      <c r="C228" s="80" t="s">
        <v>169</v>
      </c>
      <c r="D228" s="85" t="s">
        <v>170</v>
      </c>
      <c r="E228" s="37">
        <v>2096</v>
      </c>
      <c r="F228" s="64">
        <v>2096</v>
      </c>
      <c r="G228" s="64">
        <f t="shared" si="8"/>
        <v>100</v>
      </c>
    </row>
    <row r="229" spans="1:7" ht="25.5">
      <c r="A229" s="93"/>
      <c r="B229" s="80"/>
      <c r="C229" s="80" t="s">
        <v>153</v>
      </c>
      <c r="D229" s="85" t="s">
        <v>154</v>
      </c>
      <c r="E229" s="37">
        <v>1000</v>
      </c>
      <c r="F229" s="64">
        <v>480</v>
      </c>
      <c r="G229" s="64">
        <f t="shared" si="8"/>
        <v>48</v>
      </c>
    </row>
    <row r="230" spans="1:7" ht="38.25">
      <c r="A230" s="93"/>
      <c r="B230" s="80"/>
      <c r="C230" s="80" t="s">
        <v>155</v>
      </c>
      <c r="D230" s="85" t="s">
        <v>156</v>
      </c>
      <c r="E230" s="37">
        <v>600</v>
      </c>
      <c r="F230" s="64">
        <v>0</v>
      </c>
      <c r="G230" s="64">
        <f t="shared" si="8"/>
        <v>0</v>
      </c>
    </row>
    <row r="231" spans="1:7" ht="25.5">
      <c r="A231" s="93"/>
      <c r="B231" s="80"/>
      <c r="C231" s="80" t="s">
        <v>171</v>
      </c>
      <c r="D231" s="85" t="s">
        <v>172</v>
      </c>
      <c r="E231" s="37">
        <v>2000</v>
      </c>
      <c r="F231" s="64">
        <v>539.04</v>
      </c>
      <c r="G231" s="64">
        <f t="shared" si="8"/>
        <v>26.951999999999998</v>
      </c>
    </row>
    <row r="232" spans="1:7" ht="25.5">
      <c r="A232" s="93"/>
      <c r="B232" s="81" t="s">
        <v>210</v>
      </c>
      <c r="C232" s="81"/>
      <c r="D232" s="82" t="s">
        <v>211</v>
      </c>
      <c r="E232" s="36">
        <f>SUM(E233:E234)</f>
        <v>12100</v>
      </c>
      <c r="F232" s="63">
        <f>SUM(F233:F234)</f>
        <v>8490</v>
      </c>
      <c r="G232" s="63">
        <f t="shared" si="8"/>
        <v>70.16528925619835</v>
      </c>
    </row>
    <row r="233" spans="1:7" ht="12.75">
      <c r="A233" s="93"/>
      <c r="B233" s="80"/>
      <c r="C233" s="80" t="s">
        <v>112</v>
      </c>
      <c r="D233" s="85" t="s">
        <v>113</v>
      </c>
      <c r="E233" s="35">
        <v>8500</v>
      </c>
      <c r="F233" s="62">
        <v>5420</v>
      </c>
      <c r="G233" s="62">
        <f aca="true" t="shared" si="9" ref="G233:G254">F233/E233%</f>
        <v>63.76470588235294</v>
      </c>
    </row>
    <row r="234" spans="1:7" ht="25.5">
      <c r="A234" s="93"/>
      <c r="B234" s="80"/>
      <c r="C234" s="80" t="s">
        <v>153</v>
      </c>
      <c r="D234" s="85" t="s">
        <v>154</v>
      </c>
      <c r="E234" s="35">
        <v>3600</v>
      </c>
      <c r="F234" s="62">
        <v>3070</v>
      </c>
      <c r="G234" s="62">
        <f t="shared" si="9"/>
        <v>85.27777777777777</v>
      </c>
    </row>
    <row r="235" spans="1:7" ht="12.75">
      <c r="A235" s="93"/>
      <c r="B235" s="117" t="s">
        <v>290</v>
      </c>
      <c r="C235" s="117"/>
      <c r="D235" s="118" t="s">
        <v>291</v>
      </c>
      <c r="E235" s="123">
        <f>SUM(E236:E248)</f>
        <v>234533</v>
      </c>
      <c r="F235" s="124">
        <f>SUM(F236:F248)</f>
        <v>222148.27999999997</v>
      </c>
      <c r="G235" s="124">
        <f t="shared" si="9"/>
        <v>94.71941261997245</v>
      </c>
    </row>
    <row r="236" spans="1:7" ht="25.5">
      <c r="A236" s="93"/>
      <c r="B236" s="80"/>
      <c r="C236" s="80" t="s">
        <v>141</v>
      </c>
      <c r="D236" s="85" t="s">
        <v>142</v>
      </c>
      <c r="E236" s="35">
        <v>156380</v>
      </c>
      <c r="F236" s="62">
        <v>150479.83</v>
      </c>
      <c r="G236" s="62">
        <f t="shared" si="9"/>
        <v>96.22703031078143</v>
      </c>
    </row>
    <row r="237" spans="1:7" ht="12.75">
      <c r="A237" s="93"/>
      <c r="B237" s="80"/>
      <c r="C237" s="80" t="s">
        <v>157</v>
      </c>
      <c r="D237" s="85" t="s">
        <v>158</v>
      </c>
      <c r="E237" s="35">
        <v>11283</v>
      </c>
      <c r="F237" s="62">
        <v>11282.19</v>
      </c>
      <c r="G237" s="62">
        <f t="shared" si="9"/>
        <v>99.9928210582292</v>
      </c>
    </row>
    <row r="238" spans="1:7" ht="12.75">
      <c r="A238" s="93"/>
      <c r="B238" s="80"/>
      <c r="C238" s="80" t="s">
        <v>143</v>
      </c>
      <c r="D238" s="85" t="s">
        <v>144</v>
      </c>
      <c r="E238" s="35">
        <v>27532</v>
      </c>
      <c r="F238" s="62">
        <v>22290.84</v>
      </c>
      <c r="G238" s="62">
        <f t="shared" si="9"/>
        <v>80.96338805753305</v>
      </c>
    </row>
    <row r="239" spans="1:7" ht="12.75">
      <c r="A239" s="93"/>
      <c r="B239" s="80"/>
      <c r="C239" s="80" t="s">
        <v>145</v>
      </c>
      <c r="D239" s="85" t="s">
        <v>146</v>
      </c>
      <c r="E239" s="35">
        <v>4587</v>
      </c>
      <c r="F239" s="62">
        <v>4021.5</v>
      </c>
      <c r="G239" s="62">
        <f t="shared" si="9"/>
        <v>87.67168083714847</v>
      </c>
    </row>
    <row r="240" spans="1:7" ht="12.75">
      <c r="A240" s="93"/>
      <c r="B240" s="80"/>
      <c r="C240" s="80" t="s">
        <v>118</v>
      </c>
      <c r="D240" s="85" t="s">
        <v>119</v>
      </c>
      <c r="E240" s="35">
        <v>300</v>
      </c>
      <c r="F240" s="62">
        <v>0</v>
      </c>
      <c r="G240" s="62">
        <f t="shared" si="9"/>
        <v>0</v>
      </c>
    </row>
    <row r="241" spans="1:7" ht="12.75">
      <c r="A241" s="93"/>
      <c r="B241" s="80"/>
      <c r="C241" s="80" t="s">
        <v>120</v>
      </c>
      <c r="D241" s="85" t="s">
        <v>121</v>
      </c>
      <c r="E241" s="35">
        <v>6508</v>
      </c>
      <c r="F241" s="62">
        <v>6366.52</v>
      </c>
      <c r="G241" s="62">
        <f t="shared" si="9"/>
        <v>97.8260602335587</v>
      </c>
    </row>
    <row r="242" spans="1:7" ht="12.75">
      <c r="A242" s="93"/>
      <c r="B242" s="80"/>
      <c r="C242" s="80" t="s">
        <v>130</v>
      </c>
      <c r="D242" s="85" t="s">
        <v>131</v>
      </c>
      <c r="E242" s="35">
        <v>13300</v>
      </c>
      <c r="F242" s="62">
        <v>13300</v>
      </c>
      <c r="G242" s="62">
        <f t="shared" si="9"/>
        <v>100</v>
      </c>
    </row>
    <row r="243" spans="1:7" ht="12.75">
      <c r="A243" s="93"/>
      <c r="B243" s="80"/>
      <c r="C243" s="80" t="s">
        <v>161</v>
      </c>
      <c r="D243" s="85" t="s">
        <v>162</v>
      </c>
      <c r="E243" s="35">
        <v>400</v>
      </c>
      <c r="F243" s="62">
        <v>400</v>
      </c>
      <c r="G243" s="62">
        <f t="shared" si="9"/>
        <v>100</v>
      </c>
    </row>
    <row r="244" spans="1:7" ht="12.75">
      <c r="A244" s="93"/>
      <c r="B244" s="80"/>
      <c r="C244" s="80" t="s">
        <v>112</v>
      </c>
      <c r="D244" s="85" t="s">
        <v>113</v>
      </c>
      <c r="E244" s="35">
        <v>6500</v>
      </c>
      <c r="F244" s="62">
        <v>6264.4</v>
      </c>
      <c r="G244" s="62">
        <f t="shared" si="9"/>
        <v>96.3753846153846</v>
      </c>
    </row>
    <row r="245" spans="1:7" ht="38.25">
      <c r="A245" s="93"/>
      <c r="B245" s="80"/>
      <c r="C245" s="80" t="s">
        <v>167</v>
      </c>
      <c r="D245" s="85" t="s">
        <v>166</v>
      </c>
      <c r="E245" s="35">
        <v>400</v>
      </c>
      <c r="F245" s="62">
        <v>400</v>
      </c>
      <c r="G245" s="62">
        <f t="shared" si="9"/>
        <v>100</v>
      </c>
    </row>
    <row r="246" spans="1:7" ht="12.75">
      <c r="A246" s="93"/>
      <c r="B246" s="80"/>
      <c r="C246" s="80" t="s">
        <v>122</v>
      </c>
      <c r="D246" s="85" t="s">
        <v>123</v>
      </c>
      <c r="E246" s="35">
        <v>1000</v>
      </c>
      <c r="F246" s="62">
        <v>1000</v>
      </c>
      <c r="G246" s="62">
        <f t="shared" si="9"/>
        <v>100</v>
      </c>
    </row>
    <row r="247" spans="1:7" ht="25.5">
      <c r="A247" s="93"/>
      <c r="B247" s="80"/>
      <c r="C247" s="80" t="s">
        <v>169</v>
      </c>
      <c r="D247" s="85" t="s">
        <v>170</v>
      </c>
      <c r="E247" s="35">
        <v>5501</v>
      </c>
      <c r="F247" s="62">
        <v>5501</v>
      </c>
      <c r="G247" s="62">
        <f t="shared" si="9"/>
        <v>100</v>
      </c>
    </row>
    <row r="248" spans="1:7" ht="25.5">
      <c r="A248" s="93"/>
      <c r="B248" s="80"/>
      <c r="C248" s="80" t="s">
        <v>171</v>
      </c>
      <c r="D248" s="85" t="s">
        <v>172</v>
      </c>
      <c r="E248" s="35">
        <v>842</v>
      </c>
      <c r="F248" s="62">
        <v>842</v>
      </c>
      <c r="G248" s="62">
        <f t="shared" si="9"/>
        <v>100</v>
      </c>
    </row>
    <row r="249" spans="1:7" ht="12.75">
      <c r="A249" s="93"/>
      <c r="B249" s="81" t="s">
        <v>102</v>
      </c>
      <c r="C249" s="81"/>
      <c r="D249" s="82" t="s">
        <v>32</v>
      </c>
      <c r="E249" s="34">
        <f>SUM(E250:E252)</f>
        <v>102840</v>
      </c>
      <c r="F249" s="60">
        <f>SUM(F250:F252)</f>
        <v>94769.06</v>
      </c>
      <c r="G249" s="60">
        <f t="shared" si="9"/>
        <v>92.15194476857253</v>
      </c>
    </row>
    <row r="250" spans="1:7" ht="12.75">
      <c r="A250" s="93"/>
      <c r="B250" s="191"/>
      <c r="C250" s="80" t="s">
        <v>118</v>
      </c>
      <c r="D250" s="85" t="s">
        <v>119</v>
      </c>
      <c r="E250" s="192">
        <v>380</v>
      </c>
      <c r="F250" s="161">
        <v>380</v>
      </c>
      <c r="G250" s="161">
        <v>100</v>
      </c>
    </row>
    <row r="251" spans="1:7" ht="12.75">
      <c r="A251" s="93"/>
      <c r="B251" s="80"/>
      <c r="C251" s="80" t="s">
        <v>112</v>
      </c>
      <c r="D251" s="85" t="s">
        <v>113</v>
      </c>
      <c r="E251" s="33">
        <v>76447</v>
      </c>
      <c r="F251" s="58">
        <v>68376.06</v>
      </c>
      <c r="G251" s="58">
        <f t="shared" si="9"/>
        <v>89.44243724410376</v>
      </c>
    </row>
    <row r="252" spans="1:7" ht="25.5">
      <c r="A252" s="93"/>
      <c r="B252" s="80"/>
      <c r="C252" s="80" t="s">
        <v>169</v>
      </c>
      <c r="D252" s="85" t="s">
        <v>170</v>
      </c>
      <c r="E252" s="33">
        <v>26013</v>
      </c>
      <c r="F252" s="58">
        <v>26013</v>
      </c>
      <c r="G252" s="58">
        <f t="shared" si="9"/>
        <v>100</v>
      </c>
    </row>
    <row r="253" spans="1:7" ht="12.75">
      <c r="A253" s="40" t="s">
        <v>214</v>
      </c>
      <c r="B253" s="40"/>
      <c r="C253" s="40"/>
      <c r="D253" s="77" t="s">
        <v>215</v>
      </c>
      <c r="E253" s="41">
        <f>E254+E256+E258</f>
        <v>94841</v>
      </c>
      <c r="F253" s="61">
        <f>F254+F256+F258</f>
        <v>89934.7</v>
      </c>
      <c r="G253" s="61">
        <f t="shared" si="9"/>
        <v>94.82681540683882</v>
      </c>
    </row>
    <row r="254" spans="1:7" ht="12.75">
      <c r="A254" s="80"/>
      <c r="B254" s="81" t="s">
        <v>292</v>
      </c>
      <c r="C254" s="81"/>
      <c r="D254" s="82" t="s">
        <v>216</v>
      </c>
      <c r="E254" s="34">
        <f>SUM(E255)</f>
        <v>1400</v>
      </c>
      <c r="F254" s="60">
        <v>0</v>
      </c>
      <c r="G254" s="60">
        <f t="shared" si="9"/>
        <v>0</v>
      </c>
    </row>
    <row r="255" spans="1:7" ht="12.75">
      <c r="A255" s="80"/>
      <c r="B255" s="80"/>
      <c r="C255" s="80" t="s">
        <v>161</v>
      </c>
      <c r="D255" s="85" t="s">
        <v>162</v>
      </c>
      <c r="E255" s="33">
        <v>1400</v>
      </c>
      <c r="F255" s="58">
        <v>0</v>
      </c>
      <c r="G255" s="58">
        <v>100</v>
      </c>
    </row>
    <row r="256" spans="1:7" ht="12.75">
      <c r="A256" s="80"/>
      <c r="B256" s="81" t="s">
        <v>217</v>
      </c>
      <c r="C256" s="81"/>
      <c r="D256" s="82" t="s">
        <v>218</v>
      </c>
      <c r="E256" s="34">
        <f>SUM(E257)</f>
        <v>3300</v>
      </c>
      <c r="F256" s="60">
        <v>0</v>
      </c>
      <c r="G256" s="60">
        <v>0</v>
      </c>
    </row>
    <row r="257" spans="1:7" ht="12.75">
      <c r="A257" s="80"/>
      <c r="B257" s="80"/>
      <c r="C257" s="80" t="s">
        <v>112</v>
      </c>
      <c r="D257" s="85" t="s">
        <v>113</v>
      </c>
      <c r="E257" s="33">
        <v>3300</v>
      </c>
      <c r="F257" s="58">
        <v>0</v>
      </c>
      <c r="G257" s="58">
        <v>0</v>
      </c>
    </row>
    <row r="258" spans="1:7" ht="12.75">
      <c r="A258" s="80"/>
      <c r="B258" s="81" t="s">
        <v>219</v>
      </c>
      <c r="C258" s="81"/>
      <c r="D258" s="82" t="s">
        <v>220</v>
      </c>
      <c r="E258" s="34">
        <f>SUM(E259:E261)</f>
        <v>90141</v>
      </c>
      <c r="F258" s="60">
        <f>SUM(F259:F261)</f>
        <v>89934.7</v>
      </c>
      <c r="G258" s="60">
        <f aca="true" t="shared" si="10" ref="G258:G284">F258/E258%</f>
        <v>99.77113633085943</v>
      </c>
    </row>
    <row r="259" spans="1:7" ht="12.75">
      <c r="A259" s="80"/>
      <c r="B259" s="80"/>
      <c r="C259" s="80" t="s">
        <v>118</v>
      </c>
      <c r="D259" s="85" t="s">
        <v>119</v>
      </c>
      <c r="E259" s="33">
        <v>9700</v>
      </c>
      <c r="F259" s="58">
        <v>9594.96</v>
      </c>
      <c r="G259" s="58">
        <f t="shared" si="10"/>
        <v>98.91711340206184</v>
      </c>
    </row>
    <row r="260" spans="1:7" ht="12.75">
      <c r="A260" s="80"/>
      <c r="B260" s="80"/>
      <c r="C260" s="80" t="s">
        <v>120</v>
      </c>
      <c r="D260" s="85" t="s">
        <v>121</v>
      </c>
      <c r="E260" s="33">
        <v>42000</v>
      </c>
      <c r="F260" s="58">
        <v>42000</v>
      </c>
      <c r="G260" s="58">
        <f t="shared" si="10"/>
        <v>100</v>
      </c>
    </row>
    <row r="261" spans="1:7" ht="12.75">
      <c r="A261" s="80"/>
      <c r="B261" s="80"/>
      <c r="C261" s="80" t="s">
        <v>112</v>
      </c>
      <c r="D261" s="85" t="s">
        <v>113</v>
      </c>
      <c r="E261" s="33">
        <v>38441</v>
      </c>
      <c r="F261" s="58">
        <v>38339.74</v>
      </c>
      <c r="G261" s="58">
        <f t="shared" si="10"/>
        <v>99.73658333550115</v>
      </c>
    </row>
    <row r="262" spans="1:7" ht="12.75">
      <c r="A262" s="40" t="s">
        <v>83</v>
      </c>
      <c r="B262" s="40"/>
      <c r="C262" s="40"/>
      <c r="D262" s="77" t="s">
        <v>84</v>
      </c>
      <c r="E262" s="41">
        <f>E263+E265+E278+E280+E282+E286+E303+E284</f>
        <v>2381930</v>
      </c>
      <c r="F262" s="61">
        <f>F263+F265+F278+F280+F282+F284+F286+F303</f>
        <v>2363142.53</v>
      </c>
      <c r="G262" s="61">
        <f t="shared" si="10"/>
        <v>99.21125012070044</v>
      </c>
    </row>
    <row r="263" spans="1:7" ht="12.75">
      <c r="A263" s="80"/>
      <c r="B263" s="81" t="s">
        <v>221</v>
      </c>
      <c r="C263" s="81"/>
      <c r="D263" s="82" t="s">
        <v>222</v>
      </c>
      <c r="E263" s="34">
        <f>SUM(E264)</f>
        <v>12320</v>
      </c>
      <c r="F263" s="60">
        <f>F264</f>
        <v>11817.38</v>
      </c>
      <c r="G263" s="60">
        <f t="shared" si="10"/>
        <v>95.9202922077922</v>
      </c>
    </row>
    <row r="264" spans="1:8" ht="38.25">
      <c r="A264" s="80"/>
      <c r="B264" s="80"/>
      <c r="C264" s="80" t="s">
        <v>223</v>
      </c>
      <c r="D264" s="85" t="s">
        <v>224</v>
      </c>
      <c r="E264" s="33">
        <v>12320</v>
      </c>
      <c r="F264" s="58">
        <v>11817.38</v>
      </c>
      <c r="G264" s="58">
        <f t="shared" si="10"/>
        <v>95.9202922077922</v>
      </c>
      <c r="H264" s="193" t="s">
        <v>341</v>
      </c>
    </row>
    <row r="265" spans="1:7" ht="51">
      <c r="A265" s="80"/>
      <c r="B265" s="81" t="s">
        <v>85</v>
      </c>
      <c r="C265" s="81"/>
      <c r="D265" s="82" t="s">
        <v>86</v>
      </c>
      <c r="E265" s="34">
        <f>SUM(E266:E277)</f>
        <v>1677972</v>
      </c>
      <c r="F265" s="60">
        <f>SUM(F266:F277)</f>
        <v>1677972</v>
      </c>
      <c r="G265" s="60">
        <f t="shared" si="10"/>
        <v>100</v>
      </c>
    </row>
    <row r="266" spans="1:7" ht="12.75">
      <c r="A266" s="80"/>
      <c r="B266" s="80"/>
      <c r="C266" s="80" t="s">
        <v>225</v>
      </c>
      <c r="D266" s="85" t="s">
        <v>226</v>
      </c>
      <c r="E266" s="33">
        <v>1629099</v>
      </c>
      <c r="F266" s="58">
        <v>1629099</v>
      </c>
      <c r="G266" s="58">
        <f t="shared" si="10"/>
        <v>100</v>
      </c>
    </row>
    <row r="267" spans="1:7" ht="25.5">
      <c r="A267" s="80"/>
      <c r="B267" s="80"/>
      <c r="C267" s="80" t="s">
        <v>141</v>
      </c>
      <c r="D267" s="85" t="s">
        <v>142</v>
      </c>
      <c r="E267" s="33">
        <v>18840</v>
      </c>
      <c r="F267" s="58">
        <v>18840</v>
      </c>
      <c r="G267" s="58">
        <f t="shared" si="10"/>
        <v>100</v>
      </c>
    </row>
    <row r="268" spans="1:7" ht="12.75">
      <c r="A268" s="80"/>
      <c r="B268" s="80"/>
      <c r="C268" s="80" t="s">
        <v>143</v>
      </c>
      <c r="D268" s="85" t="s">
        <v>144</v>
      </c>
      <c r="E268" s="33">
        <v>6084</v>
      </c>
      <c r="F268" s="58">
        <v>6084</v>
      </c>
      <c r="G268" s="58">
        <f t="shared" si="10"/>
        <v>100</v>
      </c>
    </row>
    <row r="269" spans="1:7" ht="12.75">
      <c r="A269" s="80"/>
      <c r="B269" s="80"/>
      <c r="C269" s="80" t="s">
        <v>145</v>
      </c>
      <c r="D269" s="85" t="s">
        <v>146</v>
      </c>
      <c r="E269" s="33">
        <v>719</v>
      </c>
      <c r="F269" s="58">
        <v>719</v>
      </c>
      <c r="G269" s="58">
        <f t="shared" si="10"/>
        <v>100</v>
      </c>
    </row>
    <row r="270" spans="1:7" ht="12.75">
      <c r="A270" s="80"/>
      <c r="B270" s="80"/>
      <c r="C270" s="80" t="s">
        <v>118</v>
      </c>
      <c r="D270" s="85" t="s">
        <v>119</v>
      </c>
      <c r="E270" s="33">
        <v>10800</v>
      </c>
      <c r="F270" s="58">
        <v>10800</v>
      </c>
      <c r="G270" s="58">
        <f t="shared" si="10"/>
        <v>100</v>
      </c>
    </row>
    <row r="271" spans="1:7" ht="12.75">
      <c r="A271" s="80"/>
      <c r="B271" s="80"/>
      <c r="C271" s="80" t="s">
        <v>120</v>
      </c>
      <c r="D271" s="85" t="s">
        <v>121</v>
      </c>
      <c r="E271" s="33">
        <v>500</v>
      </c>
      <c r="F271" s="58">
        <v>500</v>
      </c>
      <c r="G271" s="58">
        <f t="shared" si="10"/>
        <v>100</v>
      </c>
    </row>
    <row r="272" spans="1:7" ht="12.75">
      <c r="A272" s="80"/>
      <c r="B272" s="80"/>
      <c r="C272" s="80" t="s">
        <v>130</v>
      </c>
      <c r="D272" s="85" t="s">
        <v>131</v>
      </c>
      <c r="E272" s="33">
        <v>1000</v>
      </c>
      <c r="F272" s="58">
        <v>1000</v>
      </c>
      <c r="G272" s="58">
        <f t="shared" si="10"/>
        <v>100</v>
      </c>
    </row>
    <row r="273" spans="1:7" ht="12.75">
      <c r="A273" s="80"/>
      <c r="B273" s="80"/>
      <c r="C273" s="80" t="s">
        <v>112</v>
      </c>
      <c r="D273" s="85" t="s">
        <v>113</v>
      </c>
      <c r="E273" s="33">
        <v>9030</v>
      </c>
      <c r="F273" s="58">
        <v>9030</v>
      </c>
      <c r="G273" s="58">
        <f t="shared" si="10"/>
        <v>100</v>
      </c>
    </row>
    <row r="274" spans="1:7" ht="12.75">
      <c r="A274" s="80"/>
      <c r="B274" s="80"/>
      <c r="C274" s="80" t="s">
        <v>151</v>
      </c>
      <c r="D274" s="85" t="s">
        <v>152</v>
      </c>
      <c r="E274" s="33">
        <v>300</v>
      </c>
      <c r="F274" s="58">
        <v>300</v>
      </c>
      <c r="G274" s="58">
        <f t="shared" si="10"/>
        <v>100</v>
      </c>
    </row>
    <row r="275" spans="1:7" ht="25.5">
      <c r="A275" s="80"/>
      <c r="B275" s="80"/>
      <c r="C275" s="80" t="s">
        <v>153</v>
      </c>
      <c r="D275" s="85" t="s">
        <v>154</v>
      </c>
      <c r="E275" s="33">
        <v>900</v>
      </c>
      <c r="F275" s="58">
        <v>900</v>
      </c>
      <c r="G275" s="58">
        <f t="shared" si="10"/>
        <v>100</v>
      </c>
    </row>
    <row r="276" spans="1:7" ht="38.25">
      <c r="A276" s="80"/>
      <c r="B276" s="80"/>
      <c r="C276" s="80" t="s">
        <v>155</v>
      </c>
      <c r="D276" s="85" t="s">
        <v>156</v>
      </c>
      <c r="E276" s="33">
        <v>100</v>
      </c>
      <c r="F276" s="58">
        <v>100</v>
      </c>
      <c r="G276" s="58">
        <f t="shared" si="10"/>
        <v>100</v>
      </c>
    </row>
    <row r="277" spans="1:7" ht="25.5">
      <c r="A277" s="80"/>
      <c r="B277" s="80"/>
      <c r="C277" s="80" t="s">
        <v>171</v>
      </c>
      <c r="D277" s="85" t="s">
        <v>172</v>
      </c>
      <c r="E277" s="33">
        <v>600</v>
      </c>
      <c r="F277" s="58">
        <v>600</v>
      </c>
      <c r="G277" s="58">
        <f t="shared" si="10"/>
        <v>100</v>
      </c>
    </row>
    <row r="278" spans="1:7" ht="89.25">
      <c r="A278" s="80"/>
      <c r="B278" s="81" t="s">
        <v>103</v>
      </c>
      <c r="C278" s="81"/>
      <c r="D278" s="82" t="s">
        <v>227</v>
      </c>
      <c r="E278" s="34">
        <f>SUM(E279)</f>
        <v>9830</v>
      </c>
      <c r="F278" s="60">
        <f>F279</f>
        <v>9782.6</v>
      </c>
      <c r="G278" s="60">
        <f t="shared" si="10"/>
        <v>99.5178026449644</v>
      </c>
    </row>
    <row r="279" spans="1:7" ht="12.75">
      <c r="A279" s="80"/>
      <c r="B279" s="80"/>
      <c r="C279" s="80" t="s">
        <v>228</v>
      </c>
      <c r="D279" s="85" t="s">
        <v>229</v>
      </c>
      <c r="E279" s="33">
        <v>9830</v>
      </c>
      <c r="F279" s="161">
        <v>9782.6</v>
      </c>
      <c r="G279" s="58">
        <f t="shared" si="10"/>
        <v>99.5178026449644</v>
      </c>
    </row>
    <row r="280" spans="1:7" ht="38.25">
      <c r="A280" s="80"/>
      <c r="B280" s="81" t="s">
        <v>104</v>
      </c>
      <c r="C280" s="81"/>
      <c r="D280" s="82" t="s">
        <v>230</v>
      </c>
      <c r="E280" s="34">
        <f>SUM(E281)</f>
        <v>88794</v>
      </c>
      <c r="F280" s="60">
        <f>F281</f>
        <v>88794</v>
      </c>
      <c r="G280" s="60">
        <f t="shared" si="10"/>
        <v>100</v>
      </c>
    </row>
    <row r="281" spans="1:7" ht="12.75">
      <c r="A281" s="80"/>
      <c r="B281" s="80"/>
      <c r="C281" s="80" t="s">
        <v>225</v>
      </c>
      <c r="D281" s="85" t="s">
        <v>226</v>
      </c>
      <c r="E281" s="33">
        <v>88794</v>
      </c>
      <c r="F281" s="58">
        <v>88794</v>
      </c>
      <c r="G281" s="58">
        <f t="shared" si="10"/>
        <v>100</v>
      </c>
    </row>
    <row r="282" spans="1:8" ht="12.75">
      <c r="A282" s="80"/>
      <c r="B282" s="81" t="s">
        <v>231</v>
      </c>
      <c r="C282" s="81"/>
      <c r="D282" s="82" t="s">
        <v>232</v>
      </c>
      <c r="E282" s="34">
        <f>SUM(E283)</f>
        <v>177000</v>
      </c>
      <c r="F282" s="60">
        <f>F283</f>
        <v>175578.93</v>
      </c>
      <c r="G282" s="60">
        <f t="shared" si="10"/>
        <v>99.19713559322034</v>
      </c>
      <c r="H282" s="70"/>
    </row>
    <row r="283" spans="1:8" ht="12.75">
      <c r="A283" s="80"/>
      <c r="B283" s="80"/>
      <c r="C283" s="80" t="s">
        <v>225</v>
      </c>
      <c r="D283" s="85" t="s">
        <v>226</v>
      </c>
      <c r="E283" s="33">
        <v>177000</v>
      </c>
      <c r="F283" s="58">
        <v>175578.93</v>
      </c>
      <c r="G283" s="58">
        <f t="shared" si="10"/>
        <v>99.19713559322034</v>
      </c>
      <c r="H283" s="70"/>
    </row>
    <row r="284" spans="1:8" ht="25.5">
      <c r="A284" s="80"/>
      <c r="B284" s="81" t="s">
        <v>308</v>
      </c>
      <c r="C284" s="81"/>
      <c r="D284" s="82" t="s">
        <v>309</v>
      </c>
      <c r="E284" s="34">
        <f>E285</f>
        <v>68669</v>
      </c>
      <c r="F284" s="60">
        <f>F285</f>
        <v>68271.82</v>
      </c>
      <c r="G284" s="60">
        <f t="shared" si="10"/>
        <v>99.42160217856674</v>
      </c>
      <c r="H284" s="70"/>
    </row>
    <row r="285" spans="1:8" ht="12.75">
      <c r="A285" s="80"/>
      <c r="B285" s="80"/>
      <c r="C285" s="80" t="s">
        <v>225</v>
      </c>
      <c r="D285" s="85" t="s">
        <v>226</v>
      </c>
      <c r="E285" s="33">
        <v>68669</v>
      </c>
      <c r="F285" s="58">
        <v>68271.82</v>
      </c>
      <c r="G285" s="58">
        <v>86.23</v>
      </c>
      <c r="H285" s="70"/>
    </row>
    <row r="286" spans="1:8" ht="12.75">
      <c r="A286" s="80"/>
      <c r="B286" s="81" t="s">
        <v>87</v>
      </c>
      <c r="C286" s="81"/>
      <c r="D286" s="82" t="s">
        <v>88</v>
      </c>
      <c r="E286" s="34">
        <f>SUM(E287:E302)</f>
        <v>188802</v>
      </c>
      <c r="F286" s="60">
        <f>SUM(F287:F302)</f>
        <v>173248.84000000003</v>
      </c>
      <c r="G286" s="60">
        <f>F286/E286%</f>
        <v>91.76218472261948</v>
      </c>
      <c r="H286" s="70"/>
    </row>
    <row r="287" spans="1:8" ht="25.5">
      <c r="A287" s="80"/>
      <c r="B287" s="87"/>
      <c r="C287" s="87" t="s">
        <v>198</v>
      </c>
      <c r="D287" s="116" t="s">
        <v>321</v>
      </c>
      <c r="E287" s="125">
        <v>1100</v>
      </c>
      <c r="F287" s="126">
        <v>1100</v>
      </c>
      <c r="G287" s="126">
        <v>100</v>
      </c>
      <c r="H287" s="70"/>
    </row>
    <row r="288" spans="1:8" ht="25.5">
      <c r="A288" s="80"/>
      <c r="B288" s="80"/>
      <c r="C288" s="80" t="s">
        <v>141</v>
      </c>
      <c r="D288" s="85" t="s">
        <v>142</v>
      </c>
      <c r="E288" s="33">
        <v>120000</v>
      </c>
      <c r="F288" s="58">
        <v>113106.92</v>
      </c>
      <c r="G288" s="58">
        <f aca="true" t="shared" si="11" ref="G288:G329">F288/E288%</f>
        <v>94.25576666666666</v>
      </c>
      <c r="H288" s="66"/>
    </row>
    <row r="289" spans="1:8" ht="12.75">
      <c r="A289" s="80"/>
      <c r="B289" s="80"/>
      <c r="C289" s="80" t="s">
        <v>157</v>
      </c>
      <c r="D289" s="85" t="s">
        <v>158</v>
      </c>
      <c r="E289" s="33">
        <v>11357</v>
      </c>
      <c r="F289" s="58">
        <v>11356.23</v>
      </c>
      <c r="G289" s="58">
        <f t="shared" si="11"/>
        <v>99.99322004050366</v>
      </c>
      <c r="H289" s="66"/>
    </row>
    <row r="290" spans="1:8" ht="12.75">
      <c r="A290" s="80"/>
      <c r="B290" s="80"/>
      <c r="C290" s="80" t="s">
        <v>143</v>
      </c>
      <c r="D290" s="85" t="s">
        <v>144</v>
      </c>
      <c r="E290" s="33">
        <v>21000</v>
      </c>
      <c r="F290" s="58">
        <v>16053.45</v>
      </c>
      <c r="G290" s="58">
        <f t="shared" si="11"/>
        <v>76.44500000000001</v>
      </c>
      <c r="H290" s="66"/>
    </row>
    <row r="291" spans="1:8" ht="12.75">
      <c r="A291" s="80"/>
      <c r="B291" s="80"/>
      <c r="C291" s="80" t="s">
        <v>145</v>
      </c>
      <c r="D291" s="85" t="s">
        <v>146</v>
      </c>
      <c r="E291" s="33">
        <v>2609</v>
      </c>
      <c r="F291" s="58">
        <v>2136.14</v>
      </c>
      <c r="G291" s="58">
        <f t="shared" si="11"/>
        <v>81.87581448830969</v>
      </c>
      <c r="H291" s="66"/>
    </row>
    <row r="292" spans="1:8" ht="12.75">
      <c r="A292" s="80"/>
      <c r="B292" s="80"/>
      <c r="C292" s="80" t="s">
        <v>120</v>
      </c>
      <c r="D292" s="85" t="s">
        <v>121</v>
      </c>
      <c r="E292" s="33">
        <v>1600</v>
      </c>
      <c r="F292" s="58">
        <v>1307.75</v>
      </c>
      <c r="G292" s="58">
        <f t="shared" si="11"/>
        <v>81.734375</v>
      </c>
      <c r="H292" s="70"/>
    </row>
    <row r="293" spans="1:8" ht="12.75">
      <c r="A293" s="80"/>
      <c r="B293" s="80"/>
      <c r="C293" s="80" t="s">
        <v>130</v>
      </c>
      <c r="D293" s="85" t="s">
        <v>131</v>
      </c>
      <c r="E293" s="33">
        <v>3100</v>
      </c>
      <c r="F293" s="58">
        <v>3100</v>
      </c>
      <c r="G293" s="58">
        <f t="shared" si="11"/>
        <v>100</v>
      </c>
      <c r="H293" s="70"/>
    </row>
    <row r="294" spans="1:8" ht="12.75">
      <c r="A294" s="80"/>
      <c r="B294" s="80"/>
      <c r="C294" s="80" t="s">
        <v>161</v>
      </c>
      <c r="D294" s="85" t="s">
        <v>162</v>
      </c>
      <c r="E294" s="33">
        <v>200</v>
      </c>
      <c r="F294" s="58">
        <v>112</v>
      </c>
      <c r="G294" s="58">
        <f t="shared" si="11"/>
        <v>56</v>
      </c>
      <c r="H294" s="70"/>
    </row>
    <row r="295" spans="1:7" ht="12.75">
      <c r="A295" s="80"/>
      <c r="B295" s="80"/>
      <c r="C295" s="80" t="s">
        <v>112</v>
      </c>
      <c r="D295" s="85" t="s">
        <v>113</v>
      </c>
      <c r="E295" s="33">
        <v>15664</v>
      </c>
      <c r="F295" s="58">
        <v>14794.78</v>
      </c>
      <c r="G295" s="58">
        <f t="shared" si="11"/>
        <v>94.45084269662922</v>
      </c>
    </row>
    <row r="296" spans="1:7" ht="38.25">
      <c r="A296" s="80"/>
      <c r="B296" s="80"/>
      <c r="C296" s="80" t="s">
        <v>167</v>
      </c>
      <c r="D296" s="85" t="s">
        <v>168</v>
      </c>
      <c r="E296" s="33">
        <v>3030</v>
      </c>
      <c r="F296" s="58">
        <v>3030</v>
      </c>
      <c r="G296" s="58">
        <f t="shared" si="11"/>
        <v>100</v>
      </c>
    </row>
    <row r="297" spans="1:7" ht="12.75">
      <c r="A297" s="80"/>
      <c r="B297" s="80"/>
      <c r="C297" s="80" t="s">
        <v>151</v>
      </c>
      <c r="D297" s="85" t="s">
        <v>152</v>
      </c>
      <c r="E297" s="33">
        <v>1100</v>
      </c>
      <c r="F297" s="58">
        <v>207.03</v>
      </c>
      <c r="G297" s="58">
        <f t="shared" si="11"/>
        <v>18.82090909090909</v>
      </c>
    </row>
    <row r="298" spans="1:7" ht="12.75">
      <c r="A298" s="80"/>
      <c r="B298" s="80"/>
      <c r="C298" s="80" t="s">
        <v>122</v>
      </c>
      <c r="D298" s="85" t="s">
        <v>123</v>
      </c>
      <c r="E298" s="33">
        <v>610</v>
      </c>
      <c r="F298" s="67">
        <v>0</v>
      </c>
      <c r="G298" s="58">
        <f t="shared" si="11"/>
        <v>0</v>
      </c>
    </row>
    <row r="299" spans="1:7" ht="25.5">
      <c r="A299" s="80"/>
      <c r="B299" s="80"/>
      <c r="C299" s="80" t="s">
        <v>169</v>
      </c>
      <c r="D299" s="85" t="s">
        <v>170</v>
      </c>
      <c r="E299" s="33">
        <v>4192</v>
      </c>
      <c r="F299" s="58">
        <v>4192</v>
      </c>
      <c r="G299" s="58">
        <f t="shared" si="11"/>
        <v>100</v>
      </c>
    </row>
    <row r="300" spans="1:7" ht="25.5">
      <c r="A300" s="80"/>
      <c r="B300" s="80"/>
      <c r="C300" s="80" t="s">
        <v>153</v>
      </c>
      <c r="D300" s="85" t="s">
        <v>154</v>
      </c>
      <c r="E300" s="33">
        <v>2020</v>
      </c>
      <c r="F300" s="58">
        <v>1891.56</v>
      </c>
      <c r="G300" s="58">
        <f t="shared" si="11"/>
        <v>93.64158415841584</v>
      </c>
    </row>
    <row r="301" spans="1:7" ht="38.25">
      <c r="A301" s="80"/>
      <c r="B301" s="80"/>
      <c r="C301" s="80" t="s">
        <v>155</v>
      </c>
      <c r="D301" s="85" t="s">
        <v>156</v>
      </c>
      <c r="E301" s="33">
        <v>200</v>
      </c>
      <c r="F301" s="58">
        <v>110.04</v>
      </c>
      <c r="G301" s="58">
        <f t="shared" si="11"/>
        <v>55.02</v>
      </c>
    </row>
    <row r="302" spans="1:7" ht="25.5">
      <c r="A302" s="80"/>
      <c r="B302" s="80"/>
      <c r="C302" s="80" t="s">
        <v>171</v>
      </c>
      <c r="D302" s="85" t="s">
        <v>172</v>
      </c>
      <c r="E302" s="33">
        <v>1020</v>
      </c>
      <c r="F302" s="58">
        <v>750.94</v>
      </c>
      <c r="G302" s="58">
        <f t="shared" si="11"/>
        <v>73.621568627451</v>
      </c>
    </row>
    <row r="303" spans="1:9" ht="12.75">
      <c r="A303" s="80"/>
      <c r="B303" s="81" t="s">
        <v>89</v>
      </c>
      <c r="C303" s="81"/>
      <c r="D303" s="82" t="s">
        <v>32</v>
      </c>
      <c r="E303" s="34">
        <f>E304+E305</f>
        <v>158543</v>
      </c>
      <c r="F303" s="60">
        <f>F304+F305</f>
        <v>157676.96000000002</v>
      </c>
      <c r="G303" s="60">
        <f>F303/E303%</f>
        <v>99.45375071747098</v>
      </c>
      <c r="H303" s="70"/>
      <c r="I303" s="70"/>
    </row>
    <row r="304" spans="1:9" ht="25.5">
      <c r="A304" s="80"/>
      <c r="B304" s="87"/>
      <c r="C304" s="87" t="s">
        <v>342</v>
      </c>
      <c r="D304" s="116" t="s">
        <v>343</v>
      </c>
      <c r="E304" s="125">
        <v>14875</v>
      </c>
      <c r="F304" s="126">
        <v>14874.01</v>
      </c>
      <c r="G304" s="126">
        <f>F304/E304%</f>
        <v>99.99334453781513</v>
      </c>
      <c r="H304" s="70"/>
      <c r="I304" s="70"/>
    </row>
    <row r="305" spans="1:9" ht="12.75">
      <c r="A305" s="80"/>
      <c r="B305" s="80"/>
      <c r="C305" s="80" t="s">
        <v>225</v>
      </c>
      <c r="D305" s="85" t="s">
        <v>226</v>
      </c>
      <c r="E305" s="33">
        <v>143668</v>
      </c>
      <c r="F305" s="58">
        <v>142802.95</v>
      </c>
      <c r="G305" s="58">
        <f t="shared" si="11"/>
        <v>99.39788261825876</v>
      </c>
      <c r="H305" s="70"/>
      <c r="I305" s="70"/>
    </row>
    <row r="306" spans="1:9" ht="25.5">
      <c r="A306" s="120" t="s">
        <v>294</v>
      </c>
      <c r="B306" s="120"/>
      <c r="C306" s="120"/>
      <c r="D306" s="121" t="s">
        <v>110</v>
      </c>
      <c r="E306" s="127">
        <f>E307</f>
        <v>29623</v>
      </c>
      <c r="F306" s="122">
        <f>F307</f>
        <v>29621.96</v>
      </c>
      <c r="G306" s="122">
        <f t="shared" si="11"/>
        <v>99.99648921446173</v>
      </c>
      <c r="H306" s="66"/>
      <c r="I306" s="66"/>
    </row>
    <row r="307" spans="1:9" ht="12.75">
      <c r="A307" s="80"/>
      <c r="B307" s="117" t="s">
        <v>295</v>
      </c>
      <c r="C307" s="117"/>
      <c r="D307" s="118" t="s">
        <v>296</v>
      </c>
      <c r="E307" s="128">
        <f>SUM(E308:E309)</f>
        <v>29623</v>
      </c>
      <c r="F307" s="119">
        <f>SUM(F308:F309)</f>
        <v>29621.96</v>
      </c>
      <c r="G307" s="119">
        <f t="shared" si="11"/>
        <v>99.99648921446173</v>
      </c>
      <c r="H307" s="66"/>
      <c r="I307" s="66"/>
    </row>
    <row r="308" spans="1:9" ht="12.75">
      <c r="A308" s="80"/>
      <c r="B308" s="80"/>
      <c r="C308" s="80" t="s">
        <v>297</v>
      </c>
      <c r="D308" s="85" t="s">
        <v>270</v>
      </c>
      <c r="E308" s="33">
        <v>28900</v>
      </c>
      <c r="F308" s="58">
        <v>28899.48</v>
      </c>
      <c r="G308" s="58">
        <f t="shared" si="11"/>
        <v>99.99820069204152</v>
      </c>
      <c r="H308" s="66"/>
      <c r="I308" s="66"/>
    </row>
    <row r="309" spans="1:9" ht="12.75">
      <c r="A309" s="80"/>
      <c r="B309" s="80"/>
      <c r="C309" s="80" t="s">
        <v>120</v>
      </c>
      <c r="D309" s="85" t="s">
        <v>121</v>
      </c>
      <c r="E309" s="33">
        <v>723</v>
      </c>
      <c r="F309" s="58">
        <v>722.48</v>
      </c>
      <c r="G309" s="58">
        <f t="shared" si="11"/>
        <v>99.92807745504841</v>
      </c>
      <c r="H309" s="66"/>
      <c r="I309" s="66"/>
    </row>
    <row r="310" spans="1:7" ht="25.5">
      <c r="A310" s="40" t="s">
        <v>233</v>
      </c>
      <c r="B310" s="40"/>
      <c r="C310" s="40"/>
      <c r="D310" s="77" t="s">
        <v>109</v>
      </c>
      <c r="E310" s="41">
        <f>E311+E325</f>
        <v>356723</v>
      </c>
      <c r="F310" s="61">
        <f>F311+F325</f>
        <v>336166.29999999993</v>
      </c>
      <c r="G310" s="61">
        <f t="shared" si="11"/>
        <v>94.23734942798752</v>
      </c>
    </row>
    <row r="311" spans="1:7" ht="12.75">
      <c r="A311" s="80"/>
      <c r="B311" s="81" t="s">
        <v>234</v>
      </c>
      <c r="C311" s="81"/>
      <c r="D311" s="82" t="s">
        <v>235</v>
      </c>
      <c r="E311" s="36">
        <f>SUM(E312:E324)</f>
        <v>206976</v>
      </c>
      <c r="F311" s="63">
        <f>SUM(F312:F324)</f>
        <v>199744.81999999998</v>
      </c>
      <c r="G311" s="63">
        <f t="shared" si="11"/>
        <v>96.50627125850338</v>
      </c>
    </row>
    <row r="312" spans="1:7" ht="25.5">
      <c r="A312" s="80"/>
      <c r="B312" s="80"/>
      <c r="C312" s="80" t="s">
        <v>198</v>
      </c>
      <c r="D312" s="85" t="s">
        <v>199</v>
      </c>
      <c r="E312" s="35">
        <v>12849</v>
      </c>
      <c r="F312" s="62">
        <v>11617.06</v>
      </c>
      <c r="G312" s="62">
        <f t="shared" si="11"/>
        <v>90.41217215347497</v>
      </c>
    </row>
    <row r="313" spans="1:7" ht="25.5">
      <c r="A313" s="80"/>
      <c r="B313" s="80"/>
      <c r="C313" s="80" t="s">
        <v>141</v>
      </c>
      <c r="D313" s="85" t="s">
        <v>142</v>
      </c>
      <c r="E313" s="35">
        <v>136116</v>
      </c>
      <c r="F313" s="62">
        <v>134199.2</v>
      </c>
      <c r="G313" s="62">
        <f t="shared" si="11"/>
        <v>98.59178935613741</v>
      </c>
    </row>
    <row r="314" spans="1:7" ht="12.75">
      <c r="A314" s="80"/>
      <c r="B314" s="80"/>
      <c r="C314" s="80" t="s">
        <v>157</v>
      </c>
      <c r="D314" s="85" t="s">
        <v>158</v>
      </c>
      <c r="E314" s="35">
        <v>9283</v>
      </c>
      <c r="F314" s="62">
        <v>9282.24</v>
      </c>
      <c r="G314" s="62">
        <f t="shared" si="11"/>
        <v>99.99181299148982</v>
      </c>
    </row>
    <row r="315" spans="1:7" ht="12.75">
      <c r="A315" s="80"/>
      <c r="B315" s="80"/>
      <c r="C315" s="80" t="s">
        <v>143</v>
      </c>
      <c r="D315" s="85" t="s">
        <v>144</v>
      </c>
      <c r="E315" s="35">
        <v>24063</v>
      </c>
      <c r="F315" s="62">
        <v>20858.52</v>
      </c>
      <c r="G315" s="62">
        <f t="shared" si="11"/>
        <v>86.68295723725221</v>
      </c>
    </row>
    <row r="316" spans="1:7" ht="12.75">
      <c r="A316" s="80"/>
      <c r="B316" s="80"/>
      <c r="C316" s="80" t="s">
        <v>145</v>
      </c>
      <c r="D316" s="85" t="s">
        <v>146</v>
      </c>
      <c r="E316" s="35">
        <v>4479</v>
      </c>
      <c r="F316" s="62">
        <v>3901.87</v>
      </c>
      <c r="G316" s="62">
        <f t="shared" si="11"/>
        <v>87.11475775842823</v>
      </c>
    </row>
    <row r="317" spans="1:7" ht="12.75">
      <c r="A317" s="80"/>
      <c r="B317" s="80"/>
      <c r="C317" s="80" t="s">
        <v>118</v>
      </c>
      <c r="D317" s="85" t="s">
        <v>119</v>
      </c>
      <c r="E317" s="35">
        <v>300</v>
      </c>
      <c r="F317" s="62">
        <v>0</v>
      </c>
      <c r="G317" s="62">
        <f t="shared" si="11"/>
        <v>0</v>
      </c>
    </row>
    <row r="318" spans="1:7" ht="12.75">
      <c r="A318" s="80"/>
      <c r="B318" s="80"/>
      <c r="C318" s="80" t="s">
        <v>120</v>
      </c>
      <c r="D318" s="85" t="s">
        <v>121</v>
      </c>
      <c r="E318" s="35">
        <v>1500</v>
      </c>
      <c r="F318" s="62">
        <v>1499.93</v>
      </c>
      <c r="G318" s="62">
        <f t="shared" si="11"/>
        <v>99.99533333333333</v>
      </c>
    </row>
    <row r="319" spans="1:7" ht="25.5">
      <c r="A319" s="80"/>
      <c r="B319" s="80"/>
      <c r="C319" s="80" t="s">
        <v>200</v>
      </c>
      <c r="D319" s="85" t="s">
        <v>293</v>
      </c>
      <c r="E319" s="35">
        <v>800</v>
      </c>
      <c r="F319" s="62">
        <v>800</v>
      </c>
      <c r="G319" s="62">
        <f t="shared" si="11"/>
        <v>100</v>
      </c>
    </row>
    <row r="320" spans="1:7" ht="12.75">
      <c r="A320" s="80"/>
      <c r="B320" s="80"/>
      <c r="C320" s="80" t="s">
        <v>130</v>
      </c>
      <c r="D320" s="85" t="s">
        <v>131</v>
      </c>
      <c r="E320" s="35">
        <v>7000</v>
      </c>
      <c r="F320" s="62">
        <v>7000</v>
      </c>
      <c r="G320" s="62">
        <f t="shared" si="11"/>
        <v>100</v>
      </c>
    </row>
    <row r="321" spans="1:7" ht="12.75">
      <c r="A321" s="80"/>
      <c r="B321" s="80"/>
      <c r="C321" s="80" t="s">
        <v>128</v>
      </c>
      <c r="D321" s="85" t="s">
        <v>129</v>
      </c>
      <c r="E321" s="35">
        <v>1000</v>
      </c>
      <c r="F321" s="62">
        <v>1000</v>
      </c>
      <c r="G321" s="62">
        <f t="shared" si="11"/>
        <v>100</v>
      </c>
    </row>
    <row r="322" spans="1:7" ht="12.75">
      <c r="A322" s="80"/>
      <c r="B322" s="80"/>
      <c r="C322" s="80" t="s">
        <v>151</v>
      </c>
      <c r="D322" s="85" t="s">
        <v>152</v>
      </c>
      <c r="E322" s="35">
        <v>500</v>
      </c>
      <c r="F322" s="62">
        <v>500</v>
      </c>
      <c r="G322" s="62">
        <f t="shared" si="11"/>
        <v>100</v>
      </c>
    </row>
    <row r="323" spans="1:7" ht="12.75">
      <c r="A323" s="80"/>
      <c r="B323" s="80"/>
      <c r="C323" s="80" t="s">
        <v>122</v>
      </c>
      <c r="D323" s="85" t="s">
        <v>123</v>
      </c>
      <c r="E323" s="35">
        <v>700</v>
      </c>
      <c r="F323" s="62">
        <v>700</v>
      </c>
      <c r="G323" s="62">
        <f t="shared" si="11"/>
        <v>100</v>
      </c>
    </row>
    <row r="324" spans="1:7" ht="25.5">
      <c r="A324" s="80"/>
      <c r="B324" s="80"/>
      <c r="C324" s="80" t="s">
        <v>169</v>
      </c>
      <c r="D324" s="85" t="s">
        <v>170</v>
      </c>
      <c r="E324" s="35">
        <v>8386</v>
      </c>
      <c r="F324" s="62">
        <v>8386</v>
      </c>
      <c r="G324" s="62">
        <f t="shared" si="11"/>
        <v>100</v>
      </c>
    </row>
    <row r="325" spans="1:7" ht="12.75">
      <c r="A325" s="93"/>
      <c r="B325" s="81" t="s">
        <v>236</v>
      </c>
      <c r="C325" s="81"/>
      <c r="D325" s="82" t="s">
        <v>108</v>
      </c>
      <c r="E325" s="36">
        <f>SUM(E326:E327)</f>
        <v>149747</v>
      </c>
      <c r="F325" s="63">
        <f>SUM(F326:F327)</f>
        <v>136421.47999999998</v>
      </c>
      <c r="G325" s="63">
        <f t="shared" si="11"/>
        <v>91.10131087768033</v>
      </c>
    </row>
    <row r="326" spans="1:7" ht="12.75">
      <c r="A326" s="93"/>
      <c r="B326" s="80"/>
      <c r="C326" s="80" t="s">
        <v>237</v>
      </c>
      <c r="D326" s="85" t="s">
        <v>238</v>
      </c>
      <c r="E326" s="35">
        <v>123299</v>
      </c>
      <c r="F326" s="62">
        <v>120641.48</v>
      </c>
      <c r="G326" s="62">
        <f t="shared" si="11"/>
        <v>97.8446540523443</v>
      </c>
    </row>
    <row r="327" spans="1:7" ht="12.75">
      <c r="A327" s="93"/>
      <c r="B327" s="80"/>
      <c r="C327" s="80" t="s">
        <v>297</v>
      </c>
      <c r="D327" s="85" t="s">
        <v>270</v>
      </c>
      <c r="E327" s="35">
        <v>26448</v>
      </c>
      <c r="F327" s="62">
        <v>15780</v>
      </c>
      <c r="G327" s="62">
        <f t="shared" si="11"/>
        <v>59.66424682395644</v>
      </c>
    </row>
    <row r="328" spans="1:7" ht="25.5">
      <c r="A328" s="40" t="s">
        <v>239</v>
      </c>
      <c r="B328" s="40"/>
      <c r="C328" s="40"/>
      <c r="D328" s="77" t="s">
        <v>240</v>
      </c>
      <c r="E328" s="42">
        <f>E329+E332+E335+E340+E342+E344+E347</f>
        <v>677966</v>
      </c>
      <c r="F328" s="65">
        <f>F329+F332+F335+F340+F342+F344+F347</f>
        <v>659406.48</v>
      </c>
      <c r="G328" s="65">
        <f t="shared" si="11"/>
        <v>97.26247038937056</v>
      </c>
    </row>
    <row r="329" spans="1:7" ht="12.75">
      <c r="A329" s="80"/>
      <c r="B329" s="81" t="s">
        <v>241</v>
      </c>
      <c r="C329" s="81"/>
      <c r="D329" s="82" t="s">
        <v>242</v>
      </c>
      <c r="E329" s="36">
        <f>SUM(E330:E331)</f>
        <v>89946</v>
      </c>
      <c r="F329" s="63">
        <f>F330+F331</f>
        <v>77822.59</v>
      </c>
      <c r="G329" s="63">
        <f t="shared" si="11"/>
        <v>86.52145731883574</v>
      </c>
    </row>
    <row r="330" spans="1:7" ht="12.75">
      <c r="A330" s="80"/>
      <c r="B330" s="87"/>
      <c r="C330" s="87" t="s">
        <v>120</v>
      </c>
      <c r="D330" s="85" t="s">
        <v>121</v>
      </c>
      <c r="E330" s="37">
        <v>7200</v>
      </c>
      <c r="F330" s="64">
        <v>6848.8</v>
      </c>
      <c r="G330" s="64">
        <v>100</v>
      </c>
    </row>
    <row r="331" spans="1:7" ht="12.75">
      <c r="A331" s="80"/>
      <c r="B331" s="80"/>
      <c r="C331" s="80" t="s">
        <v>112</v>
      </c>
      <c r="D331" s="85" t="s">
        <v>113</v>
      </c>
      <c r="E331" s="35">
        <v>82746</v>
      </c>
      <c r="F331" s="62">
        <v>70973.79</v>
      </c>
      <c r="G331" s="62">
        <f aca="true" t="shared" si="12" ref="G331:G352">F331/E331%</f>
        <v>85.77307664418822</v>
      </c>
    </row>
    <row r="332" spans="1:7" ht="12.75">
      <c r="A332" s="80"/>
      <c r="B332" s="81" t="s">
        <v>243</v>
      </c>
      <c r="C332" s="81"/>
      <c r="D332" s="82" t="s">
        <v>244</v>
      </c>
      <c r="E332" s="36">
        <f>SUM(E333:E334)</f>
        <v>9420</v>
      </c>
      <c r="F332" s="63">
        <f>F333+F334</f>
        <v>9348.98</v>
      </c>
      <c r="G332" s="63">
        <f t="shared" si="12"/>
        <v>99.24607218683651</v>
      </c>
    </row>
    <row r="333" spans="1:7" ht="12.75">
      <c r="A333" s="80"/>
      <c r="B333" s="80"/>
      <c r="C333" s="80" t="s">
        <v>112</v>
      </c>
      <c r="D333" s="85" t="s">
        <v>113</v>
      </c>
      <c r="E333" s="35">
        <v>3000</v>
      </c>
      <c r="F333" s="62">
        <v>2928.98</v>
      </c>
      <c r="G333" s="62">
        <f t="shared" si="12"/>
        <v>97.63266666666667</v>
      </c>
    </row>
    <row r="334" spans="1:7" ht="12.75">
      <c r="A334" s="80"/>
      <c r="B334" s="80"/>
      <c r="C334" s="80" t="s">
        <v>122</v>
      </c>
      <c r="D334" s="85" t="s">
        <v>123</v>
      </c>
      <c r="E334" s="35">
        <v>6420</v>
      </c>
      <c r="F334" s="62">
        <v>6420</v>
      </c>
      <c r="G334" s="62">
        <f t="shared" si="12"/>
        <v>100</v>
      </c>
    </row>
    <row r="335" spans="1:7" ht="12.75">
      <c r="A335" s="80"/>
      <c r="B335" s="81" t="s">
        <v>247</v>
      </c>
      <c r="C335" s="81"/>
      <c r="D335" s="82" t="s">
        <v>248</v>
      </c>
      <c r="E335" s="36">
        <f>SUM(E336:E339)</f>
        <v>344000</v>
      </c>
      <c r="F335" s="63">
        <f>SUM(F336:F339)</f>
        <v>342006.74</v>
      </c>
      <c r="G335" s="63">
        <f t="shared" si="12"/>
        <v>99.42056395348837</v>
      </c>
    </row>
    <row r="336" spans="1:7" ht="12.75">
      <c r="A336" s="80"/>
      <c r="B336" s="80"/>
      <c r="C336" s="80" t="s">
        <v>120</v>
      </c>
      <c r="D336" s="85" t="s">
        <v>121</v>
      </c>
      <c r="E336" s="35">
        <v>10000</v>
      </c>
      <c r="F336" s="62">
        <v>9321.33</v>
      </c>
      <c r="G336" s="62">
        <f t="shared" si="12"/>
        <v>93.2133</v>
      </c>
    </row>
    <row r="337" spans="1:7" ht="12.75">
      <c r="A337" s="80"/>
      <c r="B337" s="80"/>
      <c r="C337" s="80" t="s">
        <v>112</v>
      </c>
      <c r="D337" s="85" t="s">
        <v>113</v>
      </c>
      <c r="E337" s="35">
        <v>29000</v>
      </c>
      <c r="F337" s="62">
        <v>28905.41</v>
      </c>
      <c r="G337" s="62">
        <f t="shared" si="12"/>
        <v>99.6738275862069</v>
      </c>
    </row>
    <row r="338" spans="1:7" ht="25.5">
      <c r="A338" s="80"/>
      <c r="B338" s="80"/>
      <c r="C338" s="80" t="s">
        <v>323</v>
      </c>
      <c r="D338" s="85" t="s">
        <v>174</v>
      </c>
      <c r="E338" s="35">
        <v>187500</v>
      </c>
      <c r="F338" s="62">
        <v>186750</v>
      </c>
      <c r="G338" s="62">
        <f t="shared" si="12"/>
        <v>99.6</v>
      </c>
    </row>
    <row r="339" spans="1:7" ht="25.5">
      <c r="A339" s="80"/>
      <c r="B339" s="80"/>
      <c r="C339" s="80" t="s">
        <v>322</v>
      </c>
      <c r="D339" s="85" t="s">
        <v>174</v>
      </c>
      <c r="E339" s="35">
        <v>117500</v>
      </c>
      <c r="F339" s="62">
        <v>117030</v>
      </c>
      <c r="G339" s="62">
        <f t="shared" si="12"/>
        <v>99.6</v>
      </c>
    </row>
    <row r="340" spans="1:7" ht="25.5">
      <c r="A340" s="80"/>
      <c r="B340" s="81" t="s">
        <v>249</v>
      </c>
      <c r="C340" s="81"/>
      <c r="D340" s="82" t="s">
        <v>250</v>
      </c>
      <c r="E340" s="36">
        <f>SUM(E341)</f>
        <v>3000</v>
      </c>
      <c r="F340" s="63">
        <f>F341</f>
        <v>2986.48</v>
      </c>
      <c r="G340" s="63">
        <f t="shared" si="12"/>
        <v>99.54933333333334</v>
      </c>
    </row>
    <row r="341" spans="1:7" ht="12.75">
      <c r="A341" s="80"/>
      <c r="B341" s="80"/>
      <c r="C341" s="80" t="s">
        <v>120</v>
      </c>
      <c r="D341" s="85" t="s">
        <v>121</v>
      </c>
      <c r="E341" s="35">
        <v>3000</v>
      </c>
      <c r="F341" s="62">
        <v>2986.48</v>
      </c>
      <c r="G341" s="62">
        <f t="shared" si="12"/>
        <v>99.54933333333334</v>
      </c>
    </row>
    <row r="342" spans="1:7" ht="12.75">
      <c r="A342" s="80"/>
      <c r="B342" s="81" t="s">
        <v>251</v>
      </c>
      <c r="C342" s="81"/>
      <c r="D342" s="82" t="s">
        <v>252</v>
      </c>
      <c r="E342" s="36">
        <f>SUM(E343)</f>
        <v>56000</v>
      </c>
      <c r="F342" s="63">
        <f>F343</f>
        <v>51709.41</v>
      </c>
      <c r="G342" s="63">
        <f t="shared" si="12"/>
        <v>92.33823214285715</v>
      </c>
    </row>
    <row r="343" spans="1:7" ht="12.75">
      <c r="A343" s="80"/>
      <c r="B343" s="80"/>
      <c r="C343" s="80" t="s">
        <v>112</v>
      </c>
      <c r="D343" s="85" t="s">
        <v>113</v>
      </c>
      <c r="E343" s="35">
        <v>56000</v>
      </c>
      <c r="F343" s="62">
        <v>51709.41</v>
      </c>
      <c r="G343" s="62">
        <f t="shared" si="12"/>
        <v>92.33823214285715</v>
      </c>
    </row>
    <row r="344" spans="1:7" ht="12.75">
      <c r="A344" s="80"/>
      <c r="B344" s="81" t="s">
        <v>253</v>
      </c>
      <c r="C344" s="81"/>
      <c r="D344" s="82" t="s">
        <v>254</v>
      </c>
      <c r="E344" s="36">
        <f>SUM(E345:E346)</f>
        <v>155600</v>
      </c>
      <c r="F344" s="63">
        <f>SUM(F345:F346)</f>
        <v>155599.99</v>
      </c>
      <c r="G344" s="63">
        <f t="shared" si="12"/>
        <v>99.99999357326477</v>
      </c>
    </row>
    <row r="345" spans="1:7" ht="12.75">
      <c r="A345" s="80"/>
      <c r="B345" s="80"/>
      <c r="C345" s="80" t="s">
        <v>130</v>
      </c>
      <c r="D345" s="85" t="s">
        <v>131</v>
      </c>
      <c r="E345" s="35">
        <v>85600</v>
      </c>
      <c r="F345" s="62">
        <v>85600</v>
      </c>
      <c r="G345" s="62">
        <f t="shared" si="12"/>
        <v>100</v>
      </c>
    </row>
    <row r="346" spans="1:7" ht="12.75">
      <c r="A346" s="80"/>
      <c r="B346" s="80"/>
      <c r="C346" s="80" t="s">
        <v>112</v>
      </c>
      <c r="D346" s="85" t="s">
        <v>113</v>
      </c>
      <c r="E346" s="35">
        <v>70000</v>
      </c>
      <c r="F346" s="62">
        <v>69999.99</v>
      </c>
      <c r="G346" s="62">
        <f t="shared" si="12"/>
        <v>99.99998571428573</v>
      </c>
    </row>
    <row r="347" spans="1:7" ht="12.75">
      <c r="A347" s="80"/>
      <c r="B347" s="81" t="s">
        <v>255</v>
      </c>
      <c r="C347" s="81"/>
      <c r="D347" s="82" t="s">
        <v>32</v>
      </c>
      <c r="E347" s="36">
        <f>SUM(E348:E351)</f>
        <v>20000</v>
      </c>
      <c r="F347" s="63">
        <f>SUM(F348:F351)</f>
        <v>19932.289999999997</v>
      </c>
      <c r="G347" s="63">
        <f t="shared" si="12"/>
        <v>99.66144999999999</v>
      </c>
    </row>
    <row r="348" spans="1:7" ht="12.75">
      <c r="A348" s="80"/>
      <c r="B348" s="80"/>
      <c r="C348" s="80" t="s">
        <v>120</v>
      </c>
      <c r="D348" s="85" t="s">
        <v>121</v>
      </c>
      <c r="E348" s="35">
        <v>5000</v>
      </c>
      <c r="F348" s="62">
        <v>4968.81</v>
      </c>
      <c r="G348" s="62">
        <f t="shared" si="12"/>
        <v>99.37620000000001</v>
      </c>
    </row>
    <row r="349" spans="1:7" ht="12.75">
      <c r="A349" s="80"/>
      <c r="B349" s="80"/>
      <c r="C349" s="80" t="s">
        <v>130</v>
      </c>
      <c r="D349" s="85" t="s">
        <v>131</v>
      </c>
      <c r="E349" s="35">
        <v>6000</v>
      </c>
      <c r="F349" s="62">
        <v>5999.49</v>
      </c>
      <c r="G349" s="62">
        <f t="shared" si="12"/>
        <v>99.9915</v>
      </c>
    </row>
    <row r="350" spans="1:7" ht="12.75">
      <c r="A350" s="80"/>
      <c r="B350" s="80"/>
      <c r="C350" s="80" t="s">
        <v>112</v>
      </c>
      <c r="D350" s="85" t="s">
        <v>113</v>
      </c>
      <c r="E350" s="35">
        <v>8000</v>
      </c>
      <c r="F350" s="62">
        <v>7999.94</v>
      </c>
      <c r="G350" s="62">
        <f t="shared" si="12"/>
        <v>99.99924999999999</v>
      </c>
    </row>
    <row r="351" spans="1:7" ht="12.75">
      <c r="A351" s="80"/>
      <c r="B351" s="80"/>
      <c r="C351" s="80" t="s">
        <v>122</v>
      </c>
      <c r="D351" s="85" t="s">
        <v>123</v>
      </c>
      <c r="E351" s="35">
        <v>1000</v>
      </c>
      <c r="F351" s="62">
        <v>964.05</v>
      </c>
      <c r="G351" s="62">
        <f t="shared" si="12"/>
        <v>96.405</v>
      </c>
    </row>
    <row r="352" spans="1:7" ht="25.5">
      <c r="A352" s="40" t="s">
        <v>256</v>
      </c>
      <c r="B352" s="40"/>
      <c r="C352" s="40"/>
      <c r="D352" s="77" t="s">
        <v>257</v>
      </c>
      <c r="E352" s="42">
        <f>E353+E357</f>
        <v>407259</v>
      </c>
      <c r="F352" s="65">
        <f>F353+F357</f>
        <v>407226.19</v>
      </c>
      <c r="G352" s="65">
        <f t="shared" si="12"/>
        <v>99.99194370167388</v>
      </c>
    </row>
    <row r="353" spans="1:7" ht="25.5">
      <c r="A353" s="80"/>
      <c r="B353" s="81" t="s">
        <v>258</v>
      </c>
      <c r="C353" s="81"/>
      <c r="D353" s="82" t="s">
        <v>259</v>
      </c>
      <c r="E353" s="36">
        <f>SUM(E354:E356)</f>
        <v>315659</v>
      </c>
      <c r="F353" s="63">
        <f>SUM(F354:F356)</f>
        <v>315626.19</v>
      </c>
      <c r="G353" s="63">
        <f>F353/E353%</f>
        <v>99.98960587215952</v>
      </c>
    </row>
    <row r="354" spans="1:7" ht="25.5">
      <c r="A354" s="80"/>
      <c r="B354" s="80"/>
      <c r="C354" s="80" t="s">
        <v>260</v>
      </c>
      <c r="D354" s="85" t="s">
        <v>261</v>
      </c>
      <c r="E354" s="35">
        <v>205000</v>
      </c>
      <c r="F354" s="62">
        <v>205000</v>
      </c>
      <c r="G354" s="62">
        <f>F354/E354%</f>
        <v>100</v>
      </c>
    </row>
    <row r="355" spans="1:7" ht="12.75">
      <c r="A355" s="80"/>
      <c r="B355" s="80"/>
      <c r="C355" s="80" t="s">
        <v>120</v>
      </c>
      <c r="D355" s="85" t="s">
        <v>121</v>
      </c>
      <c r="E355" s="35">
        <v>89659</v>
      </c>
      <c r="F355" s="62">
        <v>89626.19</v>
      </c>
      <c r="G355" s="62">
        <f>F355/E355%</f>
        <v>99.96340579306037</v>
      </c>
    </row>
    <row r="356" spans="1:7" ht="12.75">
      <c r="A356" s="80"/>
      <c r="B356" s="80"/>
      <c r="C356" s="80" t="s">
        <v>112</v>
      </c>
      <c r="D356" s="85" t="s">
        <v>113</v>
      </c>
      <c r="E356" s="35">
        <v>21000</v>
      </c>
      <c r="F356" s="62">
        <v>21000</v>
      </c>
      <c r="G356" s="62">
        <f>F356/E356%</f>
        <v>100</v>
      </c>
    </row>
    <row r="357" spans="1:7" ht="12.75">
      <c r="A357" s="80"/>
      <c r="B357" s="81" t="s">
        <v>262</v>
      </c>
      <c r="C357" s="81"/>
      <c r="D357" s="82" t="s">
        <v>263</v>
      </c>
      <c r="E357" s="36">
        <f>SUM(E358)</f>
        <v>91600</v>
      </c>
      <c r="F357" s="63">
        <f>F358</f>
        <v>91600</v>
      </c>
      <c r="G357" s="63">
        <f>F357/E357%</f>
        <v>100</v>
      </c>
    </row>
    <row r="358" spans="1:7" ht="25.5">
      <c r="A358" s="80"/>
      <c r="B358" s="80"/>
      <c r="C358" s="80" t="s">
        <v>260</v>
      </c>
      <c r="D358" s="85" t="s">
        <v>261</v>
      </c>
      <c r="E358" s="35">
        <v>91600</v>
      </c>
      <c r="F358" s="62">
        <v>91600</v>
      </c>
      <c r="G358" s="62">
        <v>100</v>
      </c>
    </row>
    <row r="359" spans="1:7" ht="12.75">
      <c r="A359" s="40" t="s">
        <v>264</v>
      </c>
      <c r="B359" s="40"/>
      <c r="C359" s="40"/>
      <c r="D359" s="77" t="s">
        <v>265</v>
      </c>
      <c r="E359" s="42">
        <f>SUM(E360)</f>
        <v>50500</v>
      </c>
      <c r="F359" s="65">
        <f>F360</f>
        <v>48816.45</v>
      </c>
      <c r="G359" s="65">
        <f aca="true" t="shared" si="13" ref="G359:G364">F359/E359%</f>
        <v>96.66623762376237</v>
      </c>
    </row>
    <row r="360" spans="1:7" ht="25.5">
      <c r="A360" s="80"/>
      <c r="B360" s="81" t="s">
        <v>266</v>
      </c>
      <c r="C360" s="81"/>
      <c r="D360" s="82" t="s">
        <v>267</v>
      </c>
      <c r="E360" s="36">
        <f>SUM(E361:E363)</f>
        <v>50500</v>
      </c>
      <c r="F360" s="63">
        <f>SUM(F361:F363)</f>
        <v>48816.45</v>
      </c>
      <c r="G360" s="63">
        <f t="shared" si="13"/>
        <v>96.66623762376237</v>
      </c>
    </row>
    <row r="361" spans="1:7" ht="12.75">
      <c r="A361" s="80"/>
      <c r="B361" s="80"/>
      <c r="C361" s="80" t="s">
        <v>118</v>
      </c>
      <c r="D361" s="85" t="s">
        <v>119</v>
      </c>
      <c r="E361" s="35">
        <v>29000</v>
      </c>
      <c r="F361" s="62">
        <v>27355.42</v>
      </c>
      <c r="G361" s="62">
        <f t="shared" si="13"/>
        <v>94.32903448275862</v>
      </c>
    </row>
    <row r="362" spans="1:7" ht="12.75">
      <c r="A362" s="80"/>
      <c r="B362" s="80"/>
      <c r="C362" s="80" t="s">
        <v>120</v>
      </c>
      <c r="D362" s="85" t="s">
        <v>121</v>
      </c>
      <c r="E362" s="35">
        <v>7000</v>
      </c>
      <c r="F362" s="62">
        <v>6964.97</v>
      </c>
      <c r="G362" s="62">
        <f t="shared" si="13"/>
        <v>99.49957142857143</v>
      </c>
    </row>
    <row r="363" spans="1:7" ht="12.75">
      <c r="A363" s="80"/>
      <c r="B363" s="80"/>
      <c r="C363" s="80" t="s">
        <v>112</v>
      </c>
      <c r="D363" s="85" t="s">
        <v>113</v>
      </c>
      <c r="E363" s="35">
        <v>14500</v>
      </c>
      <c r="F363" s="62">
        <v>14496.06</v>
      </c>
      <c r="G363" s="62">
        <f t="shared" si="13"/>
        <v>99.97282758620689</v>
      </c>
    </row>
    <row r="364" spans="1:7" ht="12.75">
      <c r="A364" s="197" t="s">
        <v>268</v>
      </c>
      <c r="B364" s="197"/>
      <c r="C364" s="197"/>
      <c r="D364" s="197"/>
      <c r="E364" s="38">
        <f>E7+E21+E24+E30+E41+E49+E101+E116+E137+E141+E144+E253+E262+E310+E328+E352+E359+E306</f>
        <v>12016219</v>
      </c>
      <c r="F364" s="131">
        <f>F7+F21+F24+F30+F41+F49+F101+F116+F137+F141+F144+F253+F262+F310+F328+F352+F359+F306</f>
        <v>11613994.950000001</v>
      </c>
      <c r="G364" s="69">
        <f t="shared" si="13"/>
        <v>96.65265712950139</v>
      </c>
    </row>
    <row r="367" spans="5:6" ht="12.75">
      <c r="E367" s="2"/>
      <c r="F367" s="106"/>
    </row>
    <row r="368" spans="5:6" ht="12.75">
      <c r="E368" s="2"/>
      <c r="F368" s="2"/>
    </row>
    <row r="369" spans="5:6" ht="12.75">
      <c r="E369" s="2"/>
      <c r="F369" s="68"/>
    </row>
    <row r="370" ht="12.75">
      <c r="F370" s="39"/>
    </row>
    <row r="371" ht="12.75">
      <c r="F371" s="32"/>
    </row>
    <row r="375" ht="12.75">
      <c r="F375" s="156"/>
    </row>
  </sheetData>
  <sheetProtection/>
  <mergeCells count="9">
    <mergeCell ref="A364:D364"/>
    <mergeCell ref="E3:E5"/>
    <mergeCell ref="C3:C5"/>
    <mergeCell ref="G3:G5"/>
    <mergeCell ref="A1:G1"/>
    <mergeCell ref="F3:F5"/>
    <mergeCell ref="A3:A5"/>
    <mergeCell ref="D3:D5"/>
    <mergeCell ref="B3:B5"/>
  </mergeCells>
  <printOptions horizontalCentered="1"/>
  <pageMargins left="0.25" right="0.25" top="0.75" bottom="0.75" header="0.3" footer="0.3"/>
  <pageSetup fitToHeight="12" fitToWidth="1" horizontalDpi="600" verticalDpi="600" orientation="portrait" paperSize="9" scale="90" r:id="rId1"/>
  <headerFooter alignWithMargins="0">
    <oddHeader>&amp;C&amp;P&amp;R&amp;8Załącznik nr 2
do informacji z wykonania budżetu za 2010 rok.</oddHeader>
  </headerFooter>
  <rowBreaks count="6" manualBreakCount="6">
    <brk id="77" max="12" man="1"/>
    <brk id="139" max="255" man="1"/>
    <brk id="183" max="255" man="1"/>
    <brk id="279" max="255" man="1"/>
    <brk id="324" max="255" man="1"/>
    <brk id="3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2011-03-23T10:28:16Z</cp:lastPrinted>
  <dcterms:created xsi:type="dcterms:W3CDTF">1998-12-09T13:02:10Z</dcterms:created>
  <dcterms:modified xsi:type="dcterms:W3CDTF">2011-03-23T11:08:49Z</dcterms:modified>
  <cp:category/>
  <cp:version/>
  <cp:contentType/>
  <cp:contentStatus/>
</cp:coreProperties>
</file>